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м по АХР\Desktop\1С Платежки\"/>
    </mc:Choice>
  </mc:AlternateContent>
  <bookViews>
    <workbookView xWindow="0" yWindow="0" windowWidth="25170" windowHeight="11700"/>
  </bookViews>
  <sheets>
    <sheet name="Меню изменения" sheetId="2" r:id="rId1"/>
    <sheet name="Лист3" sheetId="3" r:id="rId2"/>
  </sheets>
  <definedNames>
    <definedName name="_xlnm._FilterDatabase" localSheetId="0" hidden="1">'Меню изменения'!$A$8:$Q$213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2" i="2" l="1"/>
  <c r="P32" i="2"/>
  <c r="O32" i="2"/>
  <c r="N32" i="2"/>
  <c r="M32" i="2"/>
  <c r="L38" i="2"/>
  <c r="L48" i="2"/>
  <c r="L49" i="2"/>
  <c r="M40" i="2"/>
  <c r="M41" i="2"/>
  <c r="M42" i="2"/>
  <c r="M43" i="2"/>
  <c r="M44" i="2"/>
  <c r="M48" i="2"/>
  <c r="M53" i="2"/>
  <c r="M54" i="2"/>
  <c r="M59" i="2"/>
  <c r="N53" i="2"/>
  <c r="N54" i="2"/>
  <c r="N59" i="2"/>
  <c r="O53" i="2"/>
  <c r="O54" i="2"/>
  <c r="O59" i="2"/>
  <c r="P53" i="2"/>
  <c r="P54" i="2"/>
  <c r="P59" i="2"/>
  <c r="L59" i="2"/>
  <c r="D59" i="2"/>
  <c r="E59" i="2"/>
  <c r="F59" i="2"/>
  <c r="G59" i="2"/>
  <c r="C59" i="2"/>
  <c r="G38" i="2"/>
  <c r="G48" i="2"/>
  <c r="G49" i="2"/>
  <c r="F38" i="2"/>
  <c r="F48" i="2"/>
  <c r="F49" i="2"/>
  <c r="E38" i="2"/>
  <c r="E48" i="2"/>
  <c r="E49" i="2"/>
  <c r="D38" i="2"/>
  <c r="D48" i="2"/>
  <c r="D49" i="2"/>
  <c r="C38" i="2"/>
  <c r="C48" i="2"/>
  <c r="C49" i="2"/>
  <c r="L168" i="2"/>
  <c r="G168" i="2"/>
  <c r="F168" i="2"/>
  <c r="E168" i="2"/>
  <c r="D168" i="2"/>
  <c r="C168" i="2"/>
  <c r="P163" i="2"/>
  <c r="O163" i="2"/>
  <c r="N163" i="2"/>
  <c r="M163" i="2"/>
  <c r="P162" i="2"/>
  <c r="O162" i="2"/>
  <c r="N162" i="2"/>
  <c r="M162" i="2"/>
  <c r="P161" i="2"/>
  <c r="O161" i="2"/>
  <c r="N161" i="2"/>
  <c r="M161" i="2"/>
  <c r="P160" i="2"/>
  <c r="O160" i="2"/>
  <c r="O168" i="2"/>
  <c r="N160" i="2"/>
  <c r="N168" i="2"/>
  <c r="M160" i="2"/>
  <c r="L158" i="2"/>
  <c r="G158" i="2"/>
  <c r="F158" i="2"/>
  <c r="E158" i="2"/>
  <c r="D158" i="2"/>
  <c r="C158" i="2"/>
  <c r="P158" i="2"/>
  <c r="O158" i="2"/>
  <c r="N158" i="2"/>
  <c r="M158" i="2"/>
  <c r="D169" i="2"/>
  <c r="C169" i="2"/>
  <c r="G169" i="2"/>
  <c r="L169" i="2"/>
  <c r="M168" i="2"/>
  <c r="P168" i="2"/>
  <c r="O169" i="2"/>
  <c r="N169" i="2"/>
  <c r="E169" i="2"/>
  <c r="F169" i="2"/>
  <c r="M169" i="2"/>
  <c r="P169" i="2"/>
  <c r="M193" i="2"/>
  <c r="N193" i="2"/>
  <c r="O193" i="2"/>
  <c r="P193" i="2"/>
  <c r="P100" i="2"/>
  <c r="O100" i="2"/>
  <c r="N100" i="2"/>
  <c r="M100" i="2"/>
  <c r="P102" i="2"/>
  <c r="O102" i="2"/>
  <c r="N102" i="2"/>
  <c r="M102" i="2"/>
  <c r="P143" i="2"/>
  <c r="O143" i="2"/>
  <c r="N143" i="2"/>
  <c r="M143" i="2"/>
  <c r="M21" i="2"/>
  <c r="N21" i="2"/>
  <c r="O21" i="2"/>
  <c r="P21" i="2"/>
  <c r="P122" i="2"/>
  <c r="O122" i="2"/>
  <c r="N122" i="2"/>
  <c r="M122" i="2"/>
  <c r="P83" i="2"/>
  <c r="O83" i="2"/>
  <c r="N83" i="2"/>
  <c r="M83" i="2"/>
  <c r="P73" i="2"/>
  <c r="O73" i="2"/>
  <c r="N73" i="2"/>
  <c r="M73" i="2"/>
  <c r="L209" i="2"/>
  <c r="G209" i="2"/>
  <c r="F209" i="2"/>
  <c r="E209" i="2"/>
  <c r="D209" i="2"/>
  <c r="C209" i="2"/>
  <c r="P204" i="2"/>
  <c r="O204" i="2"/>
  <c r="N204" i="2"/>
  <c r="M204" i="2"/>
  <c r="P203" i="2"/>
  <c r="O203" i="2"/>
  <c r="N203" i="2"/>
  <c r="M203" i="2"/>
  <c r="P202" i="2"/>
  <c r="O202" i="2"/>
  <c r="N202" i="2"/>
  <c r="M202" i="2"/>
  <c r="P201" i="2"/>
  <c r="O201" i="2"/>
  <c r="N201" i="2"/>
  <c r="M201" i="2"/>
  <c r="L199" i="2"/>
  <c r="G199" i="2"/>
  <c r="F199" i="2"/>
  <c r="E199" i="2"/>
  <c r="D199" i="2"/>
  <c r="C199" i="2"/>
  <c r="P199" i="2"/>
  <c r="N199" i="2"/>
  <c r="M199" i="2"/>
  <c r="L188" i="2"/>
  <c r="G188" i="2"/>
  <c r="F188" i="2"/>
  <c r="E188" i="2"/>
  <c r="D188" i="2"/>
  <c r="C188" i="2"/>
  <c r="P184" i="2"/>
  <c r="O184" i="2"/>
  <c r="N184" i="2"/>
  <c r="M184" i="2"/>
  <c r="P183" i="2"/>
  <c r="O183" i="2"/>
  <c r="N183" i="2"/>
  <c r="M183" i="2"/>
  <c r="P182" i="2"/>
  <c r="O182" i="2"/>
  <c r="N182" i="2"/>
  <c r="M182" i="2"/>
  <c r="P181" i="2"/>
  <c r="O181" i="2"/>
  <c r="N181" i="2"/>
  <c r="M181" i="2"/>
  <c r="L179" i="2"/>
  <c r="G179" i="2"/>
  <c r="F179" i="2"/>
  <c r="E179" i="2"/>
  <c r="D179" i="2"/>
  <c r="C179" i="2"/>
  <c r="P174" i="2"/>
  <c r="O174" i="2"/>
  <c r="N174" i="2"/>
  <c r="M174" i="2"/>
  <c r="P173" i="2"/>
  <c r="O173" i="2"/>
  <c r="N173" i="2"/>
  <c r="M173" i="2"/>
  <c r="L148" i="2"/>
  <c r="G148" i="2"/>
  <c r="F148" i="2"/>
  <c r="E148" i="2"/>
  <c r="D148" i="2"/>
  <c r="C148" i="2"/>
  <c r="P144" i="2"/>
  <c r="O144" i="2"/>
  <c r="N144" i="2"/>
  <c r="M144" i="2"/>
  <c r="O142" i="2"/>
  <c r="N142" i="2"/>
  <c r="M142" i="2"/>
  <c r="P141" i="2"/>
  <c r="O141" i="2"/>
  <c r="N141" i="2"/>
  <c r="M141" i="2"/>
  <c r="L139" i="2"/>
  <c r="G139" i="2"/>
  <c r="F139" i="2"/>
  <c r="E139" i="2"/>
  <c r="D139" i="2"/>
  <c r="C139" i="2"/>
  <c r="P133" i="2"/>
  <c r="P139" i="2"/>
  <c r="O133" i="2"/>
  <c r="O139" i="2"/>
  <c r="N133" i="2"/>
  <c r="N139" i="2"/>
  <c r="M133" i="2"/>
  <c r="M139" i="2"/>
  <c r="L128" i="2"/>
  <c r="G128" i="2"/>
  <c r="F128" i="2"/>
  <c r="E128" i="2"/>
  <c r="D128" i="2"/>
  <c r="C128" i="2"/>
  <c r="P123" i="2"/>
  <c r="O123" i="2"/>
  <c r="N123" i="2"/>
  <c r="M123" i="2"/>
  <c r="P121" i="2"/>
  <c r="O121" i="2"/>
  <c r="N121" i="2"/>
  <c r="M121" i="2"/>
  <c r="P120" i="2"/>
  <c r="O120" i="2"/>
  <c r="N120" i="2"/>
  <c r="M120" i="2"/>
  <c r="L118" i="2"/>
  <c r="G118" i="2"/>
  <c r="F118" i="2"/>
  <c r="E118" i="2"/>
  <c r="D118" i="2"/>
  <c r="C118" i="2"/>
  <c r="P112" i="2"/>
  <c r="P118" i="2"/>
  <c r="O112" i="2"/>
  <c r="O118" i="2"/>
  <c r="N112" i="2"/>
  <c r="N118" i="2"/>
  <c r="M112" i="2"/>
  <c r="M118" i="2"/>
  <c r="L107" i="2"/>
  <c r="G107" i="2"/>
  <c r="F107" i="2"/>
  <c r="E107" i="2"/>
  <c r="D107" i="2"/>
  <c r="C107" i="2"/>
  <c r="P103" i="2"/>
  <c r="O103" i="2"/>
  <c r="N103" i="2"/>
  <c r="M103" i="2"/>
  <c r="P101" i="2"/>
  <c r="O101" i="2"/>
  <c r="N101" i="2"/>
  <c r="M101" i="2"/>
  <c r="M107" i="2"/>
  <c r="L98" i="2"/>
  <c r="G98" i="2"/>
  <c r="G17" i="2"/>
  <c r="G79" i="2"/>
  <c r="G212" i="2"/>
  <c r="F98" i="2"/>
  <c r="F17" i="2"/>
  <c r="F79" i="2"/>
  <c r="F212" i="2"/>
  <c r="E98" i="2"/>
  <c r="E17" i="2"/>
  <c r="E79" i="2"/>
  <c r="E212" i="2"/>
  <c r="D98" i="2"/>
  <c r="D17" i="2"/>
  <c r="D79" i="2"/>
  <c r="D212" i="2"/>
  <c r="C98" i="2"/>
  <c r="P93" i="2"/>
  <c r="P98" i="2"/>
  <c r="P11" i="2"/>
  <c r="P17" i="2"/>
  <c r="P38" i="2"/>
  <c r="P74" i="2"/>
  <c r="P79" i="2"/>
  <c r="P179" i="2"/>
  <c r="P212" i="2"/>
  <c r="O93" i="2"/>
  <c r="O98" i="2"/>
  <c r="O11" i="2"/>
  <c r="O17" i="2"/>
  <c r="O38" i="2"/>
  <c r="O74" i="2"/>
  <c r="O79" i="2"/>
  <c r="O179" i="2"/>
  <c r="O199" i="2"/>
  <c r="O212" i="2"/>
  <c r="N93" i="2"/>
  <c r="N98" i="2"/>
  <c r="N11" i="2"/>
  <c r="N17" i="2"/>
  <c r="N38" i="2"/>
  <c r="N74" i="2"/>
  <c r="N79" i="2"/>
  <c r="N179" i="2"/>
  <c r="N212" i="2"/>
  <c r="M93" i="2"/>
  <c r="M98" i="2"/>
  <c r="M11" i="2"/>
  <c r="M17" i="2"/>
  <c r="M38" i="2"/>
  <c r="M74" i="2"/>
  <c r="M79" i="2"/>
  <c r="M179" i="2"/>
  <c r="M212" i="2"/>
  <c r="L88" i="2"/>
  <c r="G88" i="2"/>
  <c r="F88" i="2"/>
  <c r="E88" i="2"/>
  <c r="D88" i="2"/>
  <c r="C88" i="2"/>
  <c r="P84" i="2"/>
  <c r="O84" i="2"/>
  <c r="N84" i="2"/>
  <c r="M84" i="2"/>
  <c r="P82" i="2"/>
  <c r="O82" i="2"/>
  <c r="N82" i="2"/>
  <c r="M82" i="2"/>
  <c r="P81" i="2"/>
  <c r="O81" i="2"/>
  <c r="N81" i="2"/>
  <c r="M81" i="2"/>
  <c r="L79" i="2"/>
  <c r="C79" i="2"/>
  <c r="L68" i="2"/>
  <c r="G68" i="2"/>
  <c r="F68" i="2"/>
  <c r="E68" i="2"/>
  <c r="D68" i="2"/>
  <c r="C68" i="2"/>
  <c r="P64" i="2"/>
  <c r="O64" i="2"/>
  <c r="N64" i="2"/>
  <c r="M64" i="2"/>
  <c r="P63" i="2"/>
  <c r="O63" i="2"/>
  <c r="N63" i="2"/>
  <c r="M63" i="2"/>
  <c r="P62" i="2"/>
  <c r="O62" i="2"/>
  <c r="N62" i="2"/>
  <c r="M62" i="2"/>
  <c r="P61" i="2"/>
  <c r="O61" i="2"/>
  <c r="N61" i="2"/>
  <c r="M61" i="2"/>
  <c r="P44" i="2"/>
  <c r="O44" i="2"/>
  <c r="N44" i="2"/>
  <c r="P43" i="2"/>
  <c r="O43" i="2"/>
  <c r="N43" i="2"/>
  <c r="P42" i="2"/>
  <c r="O42" i="2"/>
  <c r="N42" i="2"/>
  <c r="P41" i="2"/>
  <c r="O41" i="2"/>
  <c r="N41" i="2"/>
  <c r="P40" i="2"/>
  <c r="O40" i="2"/>
  <c r="N40" i="2"/>
  <c r="L27" i="2"/>
  <c r="G27" i="2"/>
  <c r="F27" i="2"/>
  <c r="E27" i="2"/>
  <c r="D27" i="2"/>
  <c r="C27" i="2"/>
  <c r="P22" i="2"/>
  <c r="O22" i="2"/>
  <c r="N22" i="2"/>
  <c r="M22" i="2"/>
  <c r="P20" i="2"/>
  <c r="O20" i="2"/>
  <c r="N20" i="2"/>
  <c r="M20" i="2"/>
  <c r="P19" i="2"/>
  <c r="O19" i="2"/>
  <c r="N19" i="2"/>
  <c r="M19" i="2"/>
  <c r="L17" i="2"/>
  <c r="C17" i="2"/>
  <c r="D213" i="2"/>
  <c r="F213" i="2"/>
  <c r="G213" i="2"/>
  <c r="E213" i="2"/>
  <c r="N188" i="2"/>
  <c r="O188" i="2"/>
  <c r="P188" i="2"/>
  <c r="O88" i="2"/>
  <c r="O89" i="2"/>
  <c r="O90" i="2"/>
  <c r="P88" i="2"/>
  <c r="N107" i="2"/>
  <c r="O107" i="2"/>
  <c r="N68" i="2"/>
  <c r="P68" i="2"/>
  <c r="P69" i="2"/>
  <c r="P70" i="2"/>
  <c r="N48" i="2"/>
  <c r="M148" i="2"/>
  <c r="M149" i="2"/>
  <c r="M150" i="2"/>
  <c r="N88" i="2"/>
  <c r="M68" i="2"/>
  <c r="M128" i="2"/>
  <c r="M129" i="2"/>
  <c r="M130" i="2"/>
  <c r="N128" i="2"/>
  <c r="N129" i="2"/>
  <c r="N130" i="2"/>
  <c r="O128" i="2"/>
  <c r="O129" i="2"/>
  <c r="O130" i="2"/>
  <c r="P128" i="2"/>
  <c r="P129" i="2"/>
  <c r="P130" i="2"/>
  <c r="M209" i="2"/>
  <c r="P48" i="2"/>
  <c r="N209" i="2"/>
  <c r="O48" i="2"/>
  <c r="O68" i="2"/>
  <c r="O69" i="2"/>
  <c r="O70" i="2"/>
  <c r="M27" i="2"/>
  <c r="N27" i="2"/>
  <c r="N148" i="2"/>
  <c r="N149" i="2"/>
  <c r="N150" i="2"/>
  <c r="O209" i="2"/>
  <c r="O27" i="2"/>
  <c r="O148" i="2"/>
  <c r="O149" i="2"/>
  <c r="O150" i="2"/>
  <c r="P27" i="2"/>
  <c r="M88" i="2"/>
  <c r="M89" i="2"/>
  <c r="M90" i="2"/>
  <c r="M170" i="2"/>
  <c r="M188" i="2"/>
  <c r="P209" i="2"/>
  <c r="P210" i="2"/>
  <c r="P211" i="2"/>
  <c r="D189" i="2"/>
  <c r="D190" i="2"/>
  <c r="L189" i="2"/>
  <c r="C69" i="2"/>
  <c r="E189" i="2"/>
  <c r="E190" i="2"/>
  <c r="E129" i="2"/>
  <c r="E130" i="2"/>
  <c r="L69" i="2"/>
  <c r="F129" i="2"/>
  <c r="F130" i="2"/>
  <c r="E50" i="2"/>
  <c r="D149" i="2"/>
  <c r="D150" i="2"/>
  <c r="C189" i="2"/>
  <c r="G189" i="2"/>
  <c r="G190" i="2"/>
  <c r="D108" i="2"/>
  <c r="D109" i="2"/>
  <c r="L108" i="2"/>
  <c r="G170" i="2"/>
  <c r="F50" i="2"/>
  <c r="G69" i="2"/>
  <c r="G70" i="2"/>
  <c r="O108" i="2"/>
  <c r="O109" i="2"/>
  <c r="E108" i="2"/>
  <c r="E109" i="2"/>
  <c r="E210" i="2"/>
  <c r="E211" i="2"/>
  <c r="E149" i="2"/>
  <c r="E150" i="2"/>
  <c r="M210" i="2"/>
  <c r="M211" i="2"/>
  <c r="C210" i="2"/>
  <c r="G210" i="2"/>
  <c r="G211" i="2"/>
  <c r="D170" i="2"/>
  <c r="F210" i="2"/>
  <c r="F211" i="2"/>
  <c r="F28" i="2"/>
  <c r="F29" i="2"/>
  <c r="F69" i="2"/>
  <c r="F70" i="2"/>
  <c r="F89" i="2"/>
  <c r="F90" i="2"/>
  <c r="F108" i="2"/>
  <c r="F109" i="2"/>
  <c r="C129" i="2"/>
  <c r="G129" i="2"/>
  <c r="G130" i="2"/>
  <c r="D210" i="2"/>
  <c r="D211" i="2"/>
  <c r="L210" i="2"/>
  <c r="P148" i="2"/>
  <c r="P149" i="2"/>
  <c r="P150" i="2"/>
  <c r="C28" i="2"/>
  <c r="G28" i="2"/>
  <c r="G29" i="2"/>
  <c r="C108" i="2"/>
  <c r="G108" i="2"/>
  <c r="G109" i="2"/>
  <c r="D129" i="2"/>
  <c r="D130" i="2"/>
  <c r="L129" i="2"/>
  <c r="F189" i="2"/>
  <c r="F190" i="2"/>
  <c r="N210" i="2"/>
  <c r="N211" i="2"/>
  <c r="G149" i="2"/>
  <c r="G150" i="2"/>
  <c r="E170" i="2"/>
  <c r="C89" i="2"/>
  <c r="G89" i="2"/>
  <c r="G90" i="2"/>
  <c r="F170" i="2"/>
  <c r="N108" i="2"/>
  <c r="N109" i="2"/>
  <c r="L28" i="2"/>
  <c r="P107" i="2"/>
  <c r="P108" i="2"/>
  <c r="P109" i="2"/>
  <c r="D50" i="2"/>
  <c r="D69" i="2"/>
  <c r="D70" i="2"/>
  <c r="M108" i="2"/>
  <c r="M109" i="2"/>
  <c r="F149" i="2"/>
  <c r="F150" i="2"/>
  <c r="D89" i="2"/>
  <c r="D90" i="2"/>
  <c r="L89" i="2"/>
  <c r="N89" i="2"/>
  <c r="N90" i="2"/>
  <c r="E89" i="2"/>
  <c r="E90" i="2"/>
  <c r="P89" i="2"/>
  <c r="P90" i="2"/>
  <c r="P170" i="2"/>
  <c r="N170" i="2"/>
  <c r="O170" i="2"/>
  <c r="D28" i="2"/>
  <c r="D29" i="2"/>
  <c r="M69" i="2"/>
  <c r="M70" i="2"/>
  <c r="G50" i="2"/>
  <c r="E69" i="2"/>
  <c r="E70" i="2"/>
  <c r="N69" i="2"/>
  <c r="N70" i="2"/>
  <c r="E28" i="2"/>
  <c r="E29" i="2"/>
  <c r="O189" i="2"/>
  <c r="O190" i="2"/>
  <c r="O28" i="2"/>
  <c r="O29" i="2"/>
  <c r="O213" i="2"/>
  <c r="N213" i="2"/>
  <c r="M213" i="2"/>
  <c r="P28" i="2"/>
  <c r="P29" i="2"/>
  <c r="P213" i="2"/>
  <c r="N189" i="2"/>
  <c r="N190" i="2"/>
  <c r="P189" i="2"/>
  <c r="P190" i="2"/>
  <c r="O210" i="2"/>
  <c r="O211" i="2"/>
  <c r="M189" i="2"/>
  <c r="M190" i="2"/>
  <c r="M28" i="2"/>
  <c r="M29" i="2"/>
  <c r="N28" i="2"/>
  <c r="N29" i="2"/>
  <c r="M49" i="2"/>
  <c r="M50" i="2"/>
  <c r="N49" i="2"/>
  <c r="N50" i="2"/>
  <c r="O49" i="2"/>
  <c r="O50" i="2"/>
  <c r="P49" i="2"/>
  <c r="P50" i="2"/>
</calcChain>
</file>

<file path=xl/sharedStrings.xml><?xml version="1.0" encoding="utf-8"?>
<sst xmlns="http://schemas.openxmlformats.org/spreadsheetml/2006/main" count="891" uniqueCount="159">
  <si>
    <t>Утверждаю</t>
  </si>
  <si>
    <t xml:space="preserve"> </t>
  </si>
  <si>
    <t>№ рецептуры*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</si>
  <si>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</si>
  <si>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</si>
  <si>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</si>
  <si>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</si>
  <si>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</si>
  <si>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</si>
  <si>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Понедельник, 1 неделя</t>
  </si>
  <si>
    <t>Завтрак</t>
  </si>
  <si>
    <t>54-20к-2020</t>
  </si>
  <si>
    <t>Каша жидкая молочная гречневая</t>
  </si>
  <si>
    <t>Кофейный напиток с молоком</t>
  </si>
  <si>
    <t>Пром.</t>
  </si>
  <si>
    <t>Хлеб пшеничный</t>
  </si>
  <si>
    <t>Хлеб ржано-пшеничный</t>
  </si>
  <si>
    <t>Масло сливочное</t>
  </si>
  <si>
    <t>Итого за завтрак</t>
  </si>
  <si>
    <t>Обед</t>
  </si>
  <si>
    <t>54-5з-2020</t>
  </si>
  <si>
    <t>Салат из свежих помидоров и огурцов</t>
  </si>
  <si>
    <t xml:space="preserve">54-8с-2020 </t>
  </si>
  <si>
    <t>Суп гороховый</t>
  </si>
  <si>
    <t>54-11г-2020</t>
  </si>
  <si>
    <t>Картофельное пюре</t>
  </si>
  <si>
    <t>54-6м-2020</t>
  </si>
  <si>
    <t>Биточек из говядины</t>
  </si>
  <si>
    <t>463 2013 г.</t>
  </si>
  <si>
    <t>Томатный с овощами</t>
  </si>
  <si>
    <t>54-1хн-2020</t>
  </si>
  <si>
    <t>Компот из сухофруктов</t>
  </si>
  <si>
    <t>пром.</t>
  </si>
  <si>
    <t>Итого за Обед</t>
  </si>
  <si>
    <t>Итого за день</t>
  </si>
  <si>
    <t>Вторник, 1 неделя</t>
  </si>
  <si>
    <t>54-5м-2020</t>
  </si>
  <si>
    <t>Котлета из курицы</t>
  </si>
  <si>
    <t>54-2гн-2020</t>
  </si>
  <si>
    <t>Чай с сахаром</t>
  </si>
  <si>
    <t>54-2з-2020</t>
  </si>
  <si>
    <t>Овощи в нарезке (огурец)**</t>
  </si>
  <si>
    <t>54-18с-2020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</si>
  <si>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</si>
  <si>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</si>
  <si>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</si>
  <si>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</si>
  <si>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</si>
  <si>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54-4соус-2020</t>
  </si>
  <si>
    <t>Соус сметанный натуральный</t>
  </si>
  <si>
    <t>54-2хн-2020</t>
  </si>
  <si>
    <t>Компот из кураги</t>
  </si>
  <si>
    <t>Среда, 1 неделя</t>
  </si>
  <si>
    <t>54-7с-2020</t>
  </si>
  <si>
    <t>54-1г-2020</t>
  </si>
  <si>
    <t>Макароны отварные</t>
  </si>
  <si>
    <t>54-1м-2020</t>
  </si>
  <si>
    <t>Бефстроганов из отварной говядины</t>
  </si>
  <si>
    <t>54-13хн-2020</t>
  </si>
  <si>
    <t>Напиток из шиповника</t>
  </si>
  <si>
    <t>Четверг, 1 неделя</t>
  </si>
  <si>
    <t>54-3р-2020</t>
  </si>
  <si>
    <t>Котлета рыбная  (минтай)</t>
  </si>
  <si>
    <t>-</t>
  </si>
  <si>
    <t>54-3з-2020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</si>
  <si>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</si>
  <si>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</si>
  <si>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</si>
  <si>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</si>
  <si>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Пятница, 1 неделя</t>
  </si>
  <si>
    <t>Макароны отварные с сыром</t>
  </si>
  <si>
    <t>54-6о-2020</t>
  </si>
  <si>
    <t>Яйцо вареное</t>
  </si>
  <si>
    <t>Чай с лимоном и сахаром</t>
  </si>
  <si>
    <t>Суп картофельный с макаронными изделиями</t>
  </si>
  <si>
    <t xml:space="preserve">54-18м-2020 </t>
  </si>
  <si>
    <t>Печень говяжья по-строгановски</t>
  </si>
  <si>
    <t>54-1т-2020</t>
  </si>
  <si>
    <t>Запеканка из творога</t>
  </si>
  <si>
    <t>Сгущеное молоко</t>
  </si>
  <si>
    <t>54-3с-2020</t>
  </si>
  <si>
    <t>Рассольник Ленинградский</t>
  </si>
  <si>
    <t>54-24м-2020</t>
  </si>
  <si>
    <t>Шницель из курицы</t>
  </si>
  <si>
    <t>Компот из свежих яблок</t>
  </si>
  <si>
    <t>Итого за/день</t>
  </si>
  <si>
    <t>Понедельник, 2 неделя</t>
  </si>
  <si>
    <t>54-6к-2020</t>
  </si>
  <si>
    <t>Каша вязкая молочная пшённая</t>
  </si>
  <si>
    <t>Сыр</t>
  </si>
  <si>
    <t xml:space="preserve">54-17с-2020 </t>
  </si>
  <si>
    <t>Суп из овощей</t>
  </si>
  <si>
    <t>54-16м-2020</t>
  </si>
  <si>
    <t>Тефтели из говядины с рисом</t>
  </si>
  <si>
    <t>Вторник, 2 неделя</t>
  </si>
  <si>
    <t xml:space="preserve">Чай с лимоном и сахаром </t>
  </si>
  <si>
    <t>54-8з-2020</t>
  </si>
  <si>
    <t>Среда, 2 неделя</t>
  </si>
  <si>
    <t>Суп крестьянский с крупой (крупа рисовая)</t>
  </si>
  <si>
    <t>Четверг 2 неделя</t>
  </si>
  <si>
    <t>54-2с-2020</t>
  </si>
  <si>
    <t>Борщ с капустой и картофелем со сметаной</t>
  </si>
  <si>
    <t>54-2м-2020</t>
  </si>
  <si>
    <t>Гуляш из говядины</t>
  </si>
  <si>
    <t>54-4г-2020</t>
  </si>
  <si>
    <t>Каша гречневая рассыпчатая</t>
  </si>
  <si>
    <t>Пятница, 2 неделя</t>
  </si>
  <si>
    <t>54-11з-2020</t>
  </si>
  <si>
    <t>54-23м-2020</t>
  </si>
  <si>
    <t>Биточек из курицы</t>
  </si>
  <si>
    <t>Средние показатели за Завтрак</t>
  </si>
  <si>
    <t>Средние показатели за Обед</t>
  </si>
  <si>
    <t>54-11с-2020</t>
  </si>
  <si>
    <t>54-5соус-2020</t>
  </si>
  <si>
    <t>Соус молочный натуральный</t>
  </si>
  <si>
    <t>54-23гн-2020</t>
  </si>
  <si>
    <t>54-3г-2020</t>
  </si>
  <si>
    <t>54-7з-2020</t>
  </si>
  <si>
    <t xml:space="preserve">Огурец в нарезке </t>
  </si>
  <si>
    <t xml:space="preserve">Помидор в нарезке </t>
  </si>
  <si>
    <t>54-3гн-2020</t>
  </si>
  <si>
    <t>54-32xн-2020</t>
  </si>
  <si>
    <t>з вт</t>
  </si>
  <si>
    <t>о вт</t>
  </si>
  <si>
    <t>вт</t>
  </si>
  <si>
    <t>ср</t>
  </si>
  <si>
    <t>з пн</t>
  </si>
  <si>
    <t>о пн</t>
  </si>
  <si>
    <t>пн</t>
  </si>
  <si>
    <t>з ср</t>
  </si>
  <si>
    <t>о ср</t>
  </si>
  <si>
    <t>чт</t>
  </si>
  <si>
    <t>з чт</t>
  </si>
  <si>
    <t>о чт</t>
  </si>
  <si>
    <t>пт</t>
  </si>
  <si>
    <t>з пт</t>
  </si>
  <si>
    <t>о пт</t>
  </si>
  <si>
    <t>сб</t>
  </si>
  <si>
    <t>з сб</t>
  </si>
  <si>
    <t>о сб</t>
  </si>
  <si>
    <t>Фрукт (банан)</t>
  </si>
  <si>
    <t>Фрукт (яблоко)</t>
  </si>
  <si>
    <t>Котлета из говядины</t>
  </si>
  <si>
    <t>Салат из моркови и яблок*</t>
  </si>
  <si>
    <t>Салат из белокачанной капусты*</t>
  </si>
  <si>
    <t>икра кабачковая</t>
  </si>
  <si>
    <t>* с 1 марта замена на консервированный горошек, кабачковую икру, винегрет</t>
  </si>
  <si>
    <t>54-1о-2020</t>
  </si>
  <si>
    <t>Омлет натуральный</t>
  </si>
  <si>
    <t>Уха рыбацкая с горбушей</t>
  </si>
  <si>
    <t>157-2015</t>
  </si>
  <si>
    <t>Батон йодированный</t>
  </si>
  <si>
    <t>Примерное меню МАОУ СОШ № 72</t>
  </si>
  <si>
    <t>_________________А.Е.Тетерин</t>
  </si>
  <si>
    <t>Директор МАОУ СОШ № 72</t>
  </si>
  <si>
    <t>"_____"_____________ 2025год</t>
  </si>
  <si>
    <t>для обучающихся 1-4 х классов с 01.09.2025</t>
  </si>
  <si>
    <t>"_____"_____________ 2025 год</t>
  </si>
  <si>
    <t>для обучающихся 5-11 х классов с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</si>
</sst>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  <font>
      <b/>
      <sz val="11"/>
      <name val="Liberation Serif"/>
      <family val="1"/>
      <charset val="204"/>
    </font>
    <font>
      <sz val="11"/>
      <name val="Times New Roman"/>
      <family val="1"/>
      <charset val="204"/>
    </font>
    <font>
      <b/>
      <sz val="10"/>
      <name val="Liberation Serif"/>
      <family val="1"/>
      <charset val="204"/>
    </font>
    <font>
      <sz val="10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5"/>
      <name val="Liberation Serif"/>
      <family val="1"/>
      <charset val="204"/>
    </font>
    <font>
      <sz val="5"/>
      <name val="Arial Unicode MS"/>
      <family val="2"/>
      <charset val="204"/>
    </font>
    <font>
      <b/>
      <sz val="10"/>
      <name val="Times New Roman"/>
      <family val="1"/>
      <charset val="204"/>
    </font>
    <font>
      <sz val="9.5"/>
      <name val="Times New Roman"/>
      <family val="1"/>
      <charset val="204"/>
    </font>
    <font>
      <sz val="9.5"/>
      <name val="Liberation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7" fillId="0" borderId="0" xfId="0" applyFont="1" applyFill="1"/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3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2" fillId="3" borderId="2" xfId="0" applyFont="1" applyFill="1" applyBorder="1" applyAlignment="1">
      <alignment horizontal="left" vertical="center" wrapText="1"/>
    </xf>
    <xf numFmtId="0" fontId="13" fillId="0" borderId="0" xfId="0" applyFont="1" applyFill="1"/>
    <xf numFmtId="0" fontId="14" fillId="0" borderId="0" xfId="0" applyFont="1" applyFill="1"/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4" fillId="3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171450</xdr:rowOff>
    </xdr:from>
    <xdr:to>
      <xdr:col>5</xdr:col>
      <xdr:colOff>104775</xdr:colOff>
      <xdr:row>5</xdr:row>
      <xdr:rowOff>63883</xdr:rowOff>
    </xdr:to>
    <xdr:pic>
      <xdr:nvPicPr>
        <xdr:cNvPr id="3" name="Рисунок 2" descr="подпись 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361950"/>
          <a:ext cx="866775" cy="654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762000</xdr:colOff>
      <xdr:row>2</xdr:row>
      <xdr:rowOff>9525</xdr:rowOff>
    </xdr:from>
    <xdr:to>
      <xdr:col>14</xdr:col>
      <xdr:colOff>85725</xdr:colOff>
      <xdr:row>5</xdr:row>
      <xdr:rowOff>92458</xdr:rowOff>
    </xdr:to>
    <xdr:pic>
      <xdr:nvPicPr>
        <xdr:cNvPr id="4" name="Рисунок 3" descr="подпись 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390525"/>
          <a:ext cx="866775" cy="654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6"/>
  <sheetViews>
    <sheetView tabSelected="1" view="pageBreakPreview" zoomScaleNormal="100" zoomScaleSheetLayoutView="100" workbookViewId="0">
      <selection activeCell="B18" sqref="B17:B18"/>
    </sheetView>
  </sheetViews>
  <sheetFormatPr defaultColWidth="9.140625" defaultRowHeight="15"/>
  <cols>
    <col min="1" max="1" width="15.42578125" style="16" customWidth="1"/>
    <col min="2" max="2" width="45.42578125" style="16" customWidth="1"/>
    <col min="3" max="3" width="9.140625" style="16"/>
    <col min="4" max="4" width="11.42578125" style="16" bestFit="1" customWidth="1"/>
    <col min="5" max="5" width="11.85546875" style="16" bestFit="1" customWidth="1"/>
    <col min="6" max="6" width="13.140625" style="16" bestFit="1" customWidth="1"/>
    <col min="7" max="7" width="14.28515625" style="16" bestFit="1" customWidth="1"/>
    <col min="8" max="8" width="3.28515625" style="30" hidden="1" customWidth="1"/>
    <col min="9" max="9" width="1.5703125" style="30" hidden="1" customWidth="1"/>
    <col min="10" max="10" width="15.42578125" style="16" customWidth="1"/>
    <col min="11" max="11" width="48" style="16" customWidth="1"/>
    <col min="12" max="12" width="9.140625" style="16"/>
    <col min="13" max="16" width="11.5703125" style="16" customWidth="1"/>
    <col min="17" max="16384" width="9.140625" style="7"/>
  </cols>
  <sheetData>
    <row r="1" spans="1:16">
      <c r="E1" s="38" t="s">
        <v>0</v>
      </c>
      <c r="F1" s="38"/>
      <c r="G1" s="38"/>
      <c r="N1" s="38" t="s">
        <v>0</v>
      </c>
      <c r="O1" s="38"/>
      <c r="P1" s="38"/>
    </row>
    <row r="2" spans="1:16">
      <c r="E2" s="38" t="s">
        <v>154</v>
      </c>
      <c r="F2" s="38"/>
      <c r="G2" s="38"/>
      <c r="N2" s="38" t="s">
        <v>154</v>
      </c>
      <c r="O2" s="38"/>
      <c r="P2" s="38"/>
    </row>
    <row r="3" spans="1:16">
      <c r="D3" s="16" t="s">
        <v>1</v>
      </c>
      <c r="E3" s="38" t="s">
        <v>153</v>
      </c>
      <c r="F3" s="38"/>
      <c r="G3" s="38"/>
      <c r="M3" s="16" t="s">
        <v>1</v>
      </c>
      <c r="N3" s="38" t="s">
        <v>153</v>
      </c>
      <c r="O3" s="38"/>
      <c r="P3" s="38"/>
    </row>
    <row r="4" spans="1:16">
      <c r="E4" s="38" t="s">
        <v>155</v>
      </c>
      <c r="F4" s="38"/>
      <c r="G4" s="38"/>
      <c r="N4" s="38" t="s">
        <v>157</v>
      </c>
      <c r="O4" s="38"/>
      <c r="P4" s="38"/>
    </row>
    <row r="5" spans="1:16">
      <c r="A5" s="39" t="s">
        <v>152</v>
      </c>
      <c r="B5" s="39"/>
      <c r="C5" s="39"/>
      <c r="D5" s="39"/>
      <c r="E5" s="39"/>
      <c r="F5" s="39"/>
      <c r="G5" s="39"/>
      <c r="J5" s="39" t="s">
        <v>152</v>
      </c>
      <c r="K5" s="39"/>
      <c r="L5" s="39"/>
      <c r="M5" s="39"/>
      <c r="N5" s="39"/>
      <c r="O5" s="39"/>
      <c r="P5" s="39"/>
    </row>
    <row r="6" spans="1:16">
      <c r="A6" s="40" t="s">
        <v>156</v>
      </c>
      <c r="B6" s="40"/>
      <c r="C6" s="40"/>
      <c r="D6" s="40"/>
      <c r="E6" s="40"/>
      <c r="F6" s="40"/>
      <c r="G6" s="40"/>
      <c r="J6" s="40" t="s">
        <v>158</v>
      </c>
      <c r="K6" s="40"/>
      <c r="L6" s="40"/>
      <c r="M6" s="40"/>
      <c r="N6" s="40"/>
      <c r="O6" s="40"/>
      <c r="P6" s="40"/>
    </row>
    <row r="7" spans="1:16">
      <c r="A7" s="17"/>
      <c r="B7" s="17"/>
      <c r="C7" s="17"/>
      <c r="D7" s="17"/>
      <c r="E7" s="17"/>
      <c r="F7" s="17"/>
      <c r="G7" s="17"/>
      <c r="J7" s="17"/>
      <c r="K7" s="17"/>
      <c r="L7" s="17"/>
      <c r="M7" s="17"/>
      <c r="N7" s="17"/>
      <c r="O7" s="17"/>
      <c r="P7" s="17"/>
    </row>
    <row r="8" spans="1:16">
      <c r="A8" s="11" t="s">
        <v>2</v>
      </c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J8" s="11" t="s">
        <v>2</v>
      </c>
      <c r="K8" s="12" t="s">
        <v>3</v>
      </c>
      <c r="L8" s="12" t="s">
        <v>4</v>
      </c>
      <c r="M8" s="12" t="s">
        <v>5</v>
      </c>
      <c r="N8" s="12" t="s">
        <v>6</v>
      </c>
      <c r="O8" s="12" t="s">
        <v>7</v>
      </c>
      <c r="P8" s="12" t="s">
        <v>8</v>
      </c>
    </row>
    <row r="9" spans="1:16" s="27" customFormat="1">
      <c r="A9" s="23"/>
      <c r="B9" s="24" t="s">
        <v>9</v>
      </c>
      <c r="C9" s="25"/>
      <c r="D9" s="26"/>
      <c r="E9" s="26"/>
      <c r="F9" s="26"/>
      <c r="G9" s="26"/>
      <c r="H9" s="27" t="s">
        <v>128</v>
      </c>
      <c r="J9" s="23"/>
      <c r="K9" s="24" t="s">
        <v>9</v>
      </c>
      <c r="L9" s="25"/>
      <c r="M9" s="26"/>
      <c r="N9" s="26"/>
      <c r="O9" s="26"/>
      <c r="P9" s="26"/>
    </row>
    <row r="10" spans="1:16">
      <c r="A10" s="5"/>
      <c r="B10" s="8" t="s">
        <v>10</v>
      </c>
      <c r="C10" s="9"/>
      <c r="D10" s="10"/>
      <c r="E10" s="10"/>
      <c r="F10" s="10"/>
      <c r="G10" s="10"/>
      <c r="H10" s="7" t="s">
        <v>126</v>
      </c>
      <c r="I10" s="7"/>
      <c r="J10" s="5"/>
      <c r="K10" s="8" t="s">
        <v>10</v>
      </c>
      <c r="L10" s="9"/>
      <c r="M10" s="10"/>
      <c r="N10" s="10"/>
      <c r="O10" s="10"/>
      <c r="P10" s="10"/>
    </row>
    <row r="11" spans="1:16">
      <c r="A11" s="5" t="s">
        <v>11</v>
      </c>
      <c r="B11" s="6" t="s">
        <v>12</v>
      </c>
      <c r="C11" s="3">
        <v>200</v>
      </c>
      <c r="D11" s="4">
        <v>7.1</v>
      </c>
      <c r="E11" s="4">
        <v>5.8</v>
      </c>
      <c r="F11" s="4">
        <v>26.6</v>
      </c>
      <c r="G11" s="4">
        <v>187.3</v>
      </c>
      <c r="H11" s="7" t="s">
        <v>126</v>
      </c>
      <c r="I11" s="7">
        <v>1</v>
      </c>
      <c r="J11" s="5" t="s">
        <v>11</v>
      </c>
      <c r="K11" s="6" t="s">
        <v>12</v>
      </c>
      <c r="L11" s="3">
        <v>250</v>
      </c>
      <c r="M11" s="4">
        <f>$L11*D11/$C11</f>
        <v>8.875</v>
      </c>
      <c r="N11" s="4">
        <f t="shared" ref="N11:P11" si="0">$L11*E11/$C11</f>
        <v>7.25</v>
      </c>
      <c r="O11" s="4">
        <f t="shared" si="0"/>
        <v>33.25</v>
      </c>
      <c r="P11" s="4">
        <f t="shared" si="0"/>
        <v>234.125</v>
      </c>
    </row>
    <row r="12" spans="1:16" s="34" customFormat="1">
      <c r="A12" s="35" t="s">
        <v>115</v>
      </c>
      <c r="B12" s="31" t="s">
        <v>13</v>
      </c>
      <c r="C12" s="32">
        <v>200</v>
      </c>
      <c r="D12" s="33">
        <v>3.9</v>
      </c>
      <c r="E12" s="33">
        <v>2.9</v>
      </c>
      <c r="F12" s="33">
        <v>11.2</v>
      </c>
      <c r="G12" s="33">
        <v>86</v>
      </c>
      <c r="H12" s="34" t="s">
        <v>126</v>
      </c>
      <c r="I12" s="34">
        <v>1</v>
      </c>
      <c r="J12" s="35" t="s">
        <v>115</v>
      </c>
      <c r="K12" s="31" t="s">
        <v>13</v>
      </c>
      <c r="L12" s="32">
        <v>200</v>
      </c>
      <c r="M12" s="33">
        <v>3.9</v>
      </c>
      <c r="N12" s="33">
        <v>2.9</v>
      </c>
      <c r="O12" s="33">
        <v>11.2</v>
      </c>
      <c r="P12" s="33">
        <v>86</v>
      </c>
    </row>
    <row r="13" spans="1:16" s="29" customFormat="1">
      <c r="A13" s="5" t="s">
        <v>14</v>
      </c>
      <c r="B13" s="6" t="s">
        <v>151</v>
      </c>
      <c r="C13" s="3">
        <v>30</v>
      </c>
      <c r="D13" s="4">
        <v>2.31</v>
      </c>
      <c r="E13" s="4">
        <v>0.81</v>
      </c>
      <c r="F13" s="4">
        <v>16.139999999999997</v>
      </c>
      <c r="G13" s="4">
        <v>82.5</v>
      </c>
      <c r="H13" s="7" t="s">
        <v>126</v>
      </c>
      <c r="I13" s="7">
        <v>1</v>
      </c>
      <c r="J13" s="5" t="s">
        <v>14</v>
      </c>
      <c r="K13" s="6" t="s">
        <v>15</v>
      </c>
      <c r="L13" s="3">
        <v>30</v>
      </c>
      <c r="M13" s="4">
        <v>2.31</v>
      </c>
      <c r="N13" s="4">
        <v>0.28799999999999998</v>
      </c>
      <c r="O13" s="4">
        <v>14.372999999999999</v>
      </c>
      <c r="P13" s="4">
        <v>70.8</v>
      </c>
    </row>
    <row r="14" spans="1:16">
      <c r="A14" s="5" t="s">
        <v>14</v>
      </c>
      <c r="B14" s="6" t="s">
        <v>16</v>
      </c>
      <c r="C14" s="1">
        <v>20</v>
      </c>
      <c r="D14" s="2">
        <v>1.3</v>
      </c>
      <c r="E14" s="2">
        <v>0.2</v>
      </c>
      <c r="F14" s="2">
        <v>7.9</v>
      </c>
      <c r="G14" s="2">
        <v>39.1</v>
      </c>
      <c r="H14" s="7" t="s">
        <v>126</v>
      </c>
      <c r="I14" s="7">
        <v>1</v>
      </c>
      <c r="J14" s="5" t="s">
        <v>14</v>
      </c>
      <c r="K14" s="6" t="s">
        <v>16</v>
      </c>
      <c r="L14" s="1">
        <v>20</v>
      </c>
      <c r="M14" s="2">
        <v>1.3</v>
      </c>
      <c r="N14" s="2">
        <v>0.2</v>
      </c>
      <c r="O14" s="2">
        <v>7.9</v>
      </c>
      <c r="P14" s="2">
        <v>39.1</v>
      </c>
    </row>
    <row r="15" spans="1:16">
      <c r="A15" s="5" t="s">
        <v>14</v>
      </c>
      <c r="B15" s="6" t="s">
        <v>17</v>
      </c>
      <c r="C15" s="3">
        <v>10</v>
      </c>
      <c r="D15" s="4">
        <v>0.06</v>
      </c>
      <c r="E15" s="4">
        <v>8.25</v>
      </c>
      <c r="F15" s="4">
        <v>0.09</v>
      </c>
      <c r="G15" s="4">
        <v>75</v>
      </c>
      <c r="H15" s="7" t="s">
        <v>126</v>
      </c>
      <c r="I15" s="7">
        <v>1</v>
      </c>
      <c r="J15" s="5" t="s">
        <v>14</v>
      </c>
      <c r="K15" s="6" t="s">
        <v>17</v>
      </c>
      <c r="L15" s="3">
        <v>10</v>
      </c>
      <c r="M15" s="4">
        <v>0.06</v>
      </c>
      <c r="N15" s="4">
        <v>8.25</v>
      </c>
      <c r="O15" s="4">
        <v>0.09</v>
      </c>
      <c r="P15" s="4">
        <v>75</v>
      </c>
    </row>
    <row r="16" spans="1:16">
      <c r="A16" s="13" t="s">
        <v>14</v>
      </c>
      <c r="B16" s="6" t="s">
        <v>140</v>
      </c>
      <c r="C16" s="3">
        <v>200</v>
      </c>
      <c r="D16" s="4">
        <v>1.5</v>
      </c>
      <c r="E16" s="4">
        <v>0.5</v>
      </c>
      <c r="F16" s="4">
        <v>21</v>
      </c>
      <c r="G16" s="4">
        <v>97</v>
      </c>
      <c r="H16" s="7" t="s">
        <v>126</v>
      </c>
      <c r="I16" s="7">
        <v>1</v>
      </c>
      <c r="J16" s="13" t="s">
        <v>14</v>
      </c>
      <c r="K16" s="6" t="s">
        <v>140</v>
      </c>
      <c r="L16" s="3">
        <v>200</v>
      </c>
      <c r="M16" s="4">
        <v>1.5</v>
      </c>
      <c r="N16" s="4">
        <v>0.5</v>
      </c>
      <c r="O16" s="4">
        <v>21</v>
      </c>
      <c r="P16" s="4">
        <v>97</v>
      </c>
    </row>
    <row r="17" spans="1:16">
      <c r="A17" s="5"/>
      <c r="B17" s="8" t="s">
        <v>18</v>
      </c>
      <c r="C17" s="9">
        <f>SUM(C11:C16)</f>
        <v>660</v>
      </c>
      <c r="D17" s="10">
        <f>SUM(D11:D16)</f>
        <v>16.170000000000002</v>
      </c>
      <c r="E17" s="10">
        <f>SUM(E11:E16)</f>
        <v>18.46</v>
      </c>
      <c r="F17" s="10">
        <f>SUM(F11:F16)</f>
        <v>82.93</v>
      </c>
      <c r="G17" s="10">
        <f>SUM(G11:G16)</f>
        <v>566.90000000000009</v>
      </c>
      <c r="H17" s="7" t="s">
        <v>126</v>
      </c>
      <c r="I17" s="7">
        <v>1</v>
      </c>
      <c r="J17" s="5"/>
      <c r="K17" s="8" t="s">
        <v>18</v>
      </c>
      <c r="L17" s="9">
        <f>SUM(L11:L16)</f>
        <v>710</v>
      </c>
      <c r="M17" s="10">
        <f>SUM(M11:M16)</f>
        <v>17.945</v>
      </c>
      <c r="N17" s="10">
        <f>SUM(N11:N16)</f>
        <v>19.387999999999998</v>
      </c>
      <c r="O17" s="10">
        <f>SUM(O11:O16)</f>
        <v>87.813000000000002</v>
      </c>
      <c r="P17" s="10">
        <f>SUM(P11:P16)</f>
        <v>602.02500000000009</v>
      </c>
    </row>
    <row r="18" spans="1:16">
      <c r="A18" s="18"/>
      <c r="B18" s="8" t="s">
        <v>19</v>
      </c>
      <c r="C18" s="18"/>
      <c r="D18" s="18"/>
      <c r="E18" s="18"/>
      <c r="F18" s="18"/>
      <c r="G18" s="18"/>
      <c r="H18" s="7" t="s">
        <v>127</v>
      </c>
      <c r="I18" s="7">
        <v>1</v>
      </c>
      <c r="J18" s="18"/>
      <c r="K18" s="8" t="s">
        <v>19</v>
      </c>
      <c r="L18" s="18"/>
      <c r="M18" s="18"/>
      <c r="N18" s="18"/>
      <c r="O18" s="18"/>
      <c r="P18" s="18"/>
    </row>
    <row r="19" spans="1:16">
      <c r="A19" s="5" t="s">
        <v>20</v>
      </c>
      <c r="B19" s="6" t="s">
        <v>21</v>
      </c>
      <c r="C19" s="3">
        <v>60</v>
      </c>
      <c r="D19" s="4">
        <v>0.6</v>
      </c>
      <c r="E19" s="4">
        <v>3.1</v>
      </c>
      <c r="F19" s="4">
        <v>1.8</v>
      </c>
      <c r="G19" s="4">
        <v>37.6</v>
      </c>
      <c r="H19" s="7" t="s">
        <v>127</v>
      </c>
      <c r="I19" s="7">
        <v>1</v>
      </c>
      <c r="J19" s="5" t="s">
        <v>20</v>
      </c>
      <c r="K19" s="6" t="s">
        <v>21</v>
      </c>
      <c r="L19" s="3">
        <v>100</v>
      </c>
      <c r="M19" s="4">
        <f>$L19*D19/$C19</f>
        <v>1</v>
      </c>
      <c r="N19" s="4">
        <f t="shared" ref="N19:P22" si="1">$L19*E19/$C19</f>
        <v>5.166666666666667</v>
      </c>
      <c r="O19" s="4">
        <f t="shared" si="1"/>
        <v>3</v>
      </c>
      <c r="P19" s="4">
        <f t="shared" si="1"/>
        <v>62.666666666666664</v>
      </c>
    </row>
    <row r="20" spans="1:16">
      <c r="A20" s="5" t="s">
        <v>22</v>
      </c>
      <c r="B20" s="6" t="s">
        <v>23</v>
      </c>
      <c r="C20" s="3">
        <v>200</v>
      </c>
      <c r="D20" s="4">
        <v>4.24</v>
      </c>
      <c r="E20" s="4">
        <v>4.0200000000000005</v>
      </c>
      <c r="F20" s="4">
        <v>15.919999999999998</v>
      </c>
      <c r="G20" s="4">
        <v>116.8</v>
      </c>
      <c r="H20" s="7" t="s">
        <v>127</v>
      </c>
      <c r="I20" s="7">
        <v>1</v>
      </c>
      <c r="J20" s="5" t="s">
        <v>22</v>
      </c>
      <c r="K20" s="6" t="s">
        <v>23</v>
      </c>
      <c r="L20" s="3">
        <v>250</v>
      </c>
      <c r="M20" s="4">
        <f>$L20*D20/$C20</f>
        <v>5.3</v>
      </c>
      <c r="N20" s="4">
        <f t="shared" si="1"/>
        <v>5.0250000000000004</v>
      </c>
      <c r="O20" s="4">
        <f t="shared" si="1"/>
        <v>19.899999999999999</v>
      </c>
      <c r="P20" s="4">
        <f t="shared" si="1"/>
        <v>146</v>
      </c>
    </row>
    <row r="21" spans="1:16">
      <c r="A21" s="5" t="s">
        <v>24</v>
      </c>
      <c r="B21" s="31" t="s">
        <v>25</v>
      </c>
      <c r="C21" s="3">
        <v>150</v>
      </c>
      <c r="D21" s="4">
        <v>3.2</v>
      </c>
      <c r="E21" s="4">
        <v>5.2</v>
      </c>
      <c r="F21" s="4">
        <v>19.8</v>
      </c>
      <c r="G21" s="4">
        <v>139.4</v>
      </c>
      <c r="H21" s="7" t="s">
        <v>127</v>
      </c>
      <c r="I21" s="7">
        <v>1</v>
      </c>
      <c r="J21" s="5" t="s">
        <v>24</v>
      </c>
      <c r="K21" s="6" t="s">
        <v>25</v>
      </c>
      <c r="L21" s="3">
        <v>180</v>
      </c>
      <c r="M21" s="4">
        <f>$L21*D21/$C21</f>
        <v>3.84</v>
      </c>
      <c r="N21" s="4">
        <f t="shared" si="1"/>
        <v>6.24</v>
      </c>
      <c r="O21" s="4">
        <f t="shared" si="1"/>
        <v>23.76</v>
      </c>
      <c r="P21" s="4">
        <f t="shared" si="1"/>
        <v>167.28</v>
      </c>
    </row>
    <row r="22" spans="1:16">
      <c r="A22" s="5" t="s">
        <v>26</v>
      </c>
      <c r="B22" s="6" t="s">
        <v>27</v>
      </c>
      <c r="C22" s="3">
        <v>70</v>
      </c>
      <c r="D22" s="4">
        <v>12.786666666666667</v>
      </c>
      <c r="E22" s="4">
        <v>12.226666666666667</v>
      </c>
      <c r="F22" s="4">
        <v>11.573333333333334</v>
      </c>
      <c r="G22" s="4">
        <v>206.54666666666665</v>
      </c>
      <c r="H22" s="7" t="s">
        <v>127</v>
      </c>
      <c r="I22" s="7">
        <v>1</v>
      </c>
      <c r="J22" s="5" t="s">
        <v>26</v>
      </c>
      <c r="K22" s="6" t="s">
        <v>27</v>
      </c>
      <c r="L22" s="3">
        <v>90</v>
      </c>
      <c r="M22" s="4">
        <f>$L22*D22/$C22</f>
        <v>16.439999999999998</v>
      </c>
      <c r="N22" s="4">
        <f t="shared" si="1"/>
        <v>15.72</v>
      </c>
      <c r="O22" s="4">
        <f t="shared" si="1"/>
        <v>14.880000000000003</v>
      </c>
      <c r="P22" s="4">
        <f t="shared" si="1"/>
        <v>265.55999999999995</v>
      </c>
    </row>
    <row r="23" spans="1:16">
      <c r="A23" s="5" t="s">
        <v>28</v>
      </c>
      <c r="B23" s="6" t="s">
        <v>29</v>
      </c>
      <c r="C23" s="3">
        <v>50</v>
      </c>
      <c r="D23" s="4">
        <v>0.59499999999999997</v>
      </c>
      <c r="E23" s="4">
        <v>2.06</v>
      </c>
      <c r="F23" s="4">
        <v>3.7250000000000001</v>
      </c>
      <c r="G23" s="4">
        <v>35.799999999999997</v>
      </c>
      <c r="H23" s="7" t="s">
        <v>127</v>
      </c>
      <c r="I23" s="7">
        <v>1</v>
      </c>
      <c r="J23" s="5" t="s">
        <v>28</v>
      </c>
      <c r="K23" s="6" t="s">
        <v>29</v>
      </c>
      <c r="L23" s="3">
        <v>50</v>
      </c>
      <c r="M23" s="4">
        <v>0.59499999999999997</v>
      </c>
      <c r="N23" s="4">
        <v>2.06</v>
      </c>
      <c r="O23" s="4">
        <v>3.7250000000000001</v>
      </c>
      <c r="P23" s="4">
        <v>35.799999999999997</v>
      </c>
    </row>
    <row r="24" spans="1:16">
      <c r="A24" s="5" t="s">
        <v>30</v>
      </c>
      <c r="B24" s="6" t="s">
        <v>31</v>
      </c>
      <c r="C24" s="3">
        <v>200</v>
      </c>
      <c r="D24" s="4">
        <v>0.5</v>
      </c>
      <c r="E24" s="4"/>
      <c r="F24" s="4">
        <v>19.8</v>
      </c>
      <c r="G24" s="4">
        <v>81</v>
      </c>
      <c r="H24" s="7" t="s">
        <v>127</v>
      </c>
      <c r="I24" s="7">
        <v>1</v>
      </c>
      <c r="J24" s="5" t="s">
        <v>30</v>
      </c>
      <c r="K24" s="6" t="s">
        <v>31</v>
      </c>
      <c r="L24" s="3">
        <v>200</v>
      </c>
      <c r="M24" s="4">
        <v>0.5</v>
      </c>
      <c r="N24" s="4"/>
      <c r="O24" s="4">
        <v>19.8</v>
      </c>
      <c r="P24" s="4">
        <v>81</v>
      </c>
    </row>
    <row r="25" spans="1:16">
      <c r="A25" s="5" t="s">
        <v>32</v>
      </c>
      <c r="B25" s="6" t="s">
        <v>15</v>
      </c>
      <c r="C25" s="3">
        <v>30</v>
      </c>
      <c r="D25" s="4">
        <v>2.2999999999999998</v>
      </c>
      <c r="E25" s="4">
        <v>0.25</v>
      </c>
      <c r="F25" s="4">
        <v>14.75</v>
      </c>
      <c r="G25" s="4">
        <v>70.3</v>
      </c>
      <c r="H25" s="7" t="s">
        <v>127</v>
      </c>
      <c r="I25" s="7">
        <v>1</v>
      </c>
      <c r="J25" s="5" t="s">
        <v>32</v>
      </c>
      <c r="K25" s="6" t="s">
        <v>15</v>
      </c>
      <c r="L25" s="3">
        <v>30</v>
      </c>
      <c r="M25" s="4">
        <v>2.2999999999999998</v>
      </c>
      <c r="N25" s="4">
        <v>0.25</v>
      </c>
      <c r="O25" s="4">
        <v>14.75</v>
      </c>
      <c r="P25" s="4">
        <v>70.3</v>
      </c>
    </row>
    <row r="26" spans="1:16">
      <c r="A26" s="5" t="s">
        <v>32</v>
      </c>
      <c r="B26" s="6" t="s">
        <v>16</v>
      </c>
      <c r="C26" s="3">
        <v>30</v>
      </c>
      <c r="D26" s="4">
        <v>1.95</v>
      </c>
      <c r="E26" s="4">
        <v>0.3</v>
      </c>
      <c r="F26" s="4">
        <v>11.85</v>
      </c>
      <c r="G26" s="4">
        <v>58.65</v>
      </c>
      <c r="H26" s="7" t="s">
        <v>127</v>
      </c>
      <c r="I26" s="7">
        <v>1</v>
      </c>
      <c r="J26" s="5" t="s">
        <v>32</v>
      </c>
      <c r="K26" s="6" t="s">
        <v>16</v>
      </c>
      <c r="L26" s="3">
        <v>30</v>
      </c>
      <c r="M26" s="4">
        <v>1.95</v>
      </c>
      <c r="N26" s="4">
        <v>0.3</v>
      </c>
      <c r="O26" s="4">
        <v>11.85</v>
      </c>
      <c r="P26" s="4">
        <v>58.65</v>
      </c>
    </row>
    <row r="27" spans="1:16">
      <c r="A27" s="5"/>
      <c r="B27" s="8" t="s">
        <v>33</v>
      </c>
      <c r="C27" s="9">
        <f>SUM(C19:C26)</f>
        <v>790</v>
      </c>
      <c r="D27" s="10">
        <f>SUM(D19:D26)</f>
        <v>26.171666666666667</v>
      </c>
      <c r="E27" s="10">
        <f t="shared" ref="E27:G27" si="2">SUM(E19:E26)</f>
        <v>27.156666666666666</v>
      </c>
      <c r="F27" s="10">
        <f t="shared" si="2"/>
        <v>99.218333333333334</v>
      </c>
      <c r="G27" s="10">
        <f t="shared" si="2"/>
        <v>746.09666666666658</v>
      </c>
      <c r="H27" s="7" t="s">
        <v>127</v>
      </c>
      <c r="I27" s="7">
        <v>1</v>
      </c>
      <c r="J27" s="5"/>
      <c r="K27" s="8" t="s">
        <v>33</v>
      </c>
      <c r="L27" s="9">
        <f>SUM(L19:L26)</f>
        <v>930</v>
      </c>
      <c r="M27" s="10">
        <f>SUM(M19:M26)</f>
        <v>31.924999999999997</v>
      </c>
      <c r="N27" s="10">
        <f t="shared" ref="N27:P27" si="3">SUM(N19:N26)</f>
        <v>34.761666666666663</v>
      </c>
      <c r="O27" s="10">
        <f t="shared" si="3"/>
        <v>111.66499999999999</v>
      </c>
      <c r="P27" s="10">
        <f t="shared" si="3"/>
        <v>887.25666666666655</v>
      </c>
    </row>
    <row r="28" spans="1:16">
      <c r="A28" s="5"/>
      <c r="B28" s="8" t="s">
        <v>34</v>
      </c>
      <c r="C28" s="9">
        <f>C17+C27</f>
        <v>1450</v>
      </c>
      <c r="D28" s="10">
        <f>D17+D27</f>
        <v>42.341666666666669</v>
      </c>
      <c r="E28" s="10">
        <f t="shared" ref="E28:G28" si="4">E17+E27</f>
        <v>45.616666666666667</v>
      </c>
      <c r="F28" s="10">
        <f t="shared" si="4"/>
        <v>182.14833333333334</v>
      </c>
      <c r="G28" s="10">
        <f t="shared" si="4"/>
        <v>1312.9966666666667</v>
      </c>
      <c r="H28" s="7" t="s">
        <v>128</v>
      </c>
      <c r="I28" s="7">
        <v>1</v>
      </c>
      <c r="J28" s="5"/>
      <c r="K28" s="8" t="s">
        <v>34</v>
      </c>
      <c r="L28" s="9">
        <f>L17+L27</f>
        <v>1640</v>
      </c>
      <c r="M28" s="10">
        <f t="shared" ref="M28:P28" si="5">M17+M27</f>
        <v>49.87</v>
      </c>
      <c r="N28" s="10">
        <f t="shared" si="5"/>
        <v>54.149666666666661</v>
      </c>
      <c r="O28" s="10">
        <f t="shared" si="5"/>
        <v>199.47800000000001</v>
      </c>
      <c r="P28" s="10">
        <f t="shared" si="5"/>
        <v>1489.2816666666668</v>
      </c>
    </row>
    <row r="29" spans="1:16">
      <c r="A29" s="5"/>
      <c r="B29" s="8"/>
      <c r="C29" s="9"/>
      <c r="D29" s="14">
        <f>D28/77</f>
        <v>0.54989177489177488</v>
      </c>
      <c r="E29" s="14">
        <f>E28/79</f>
        <v>0.57742616033755279</v>
      </c>
      <c r="F29" s="14">
        <f>F28/335</f>
        <v>0.54372636815920405</v>
      </c>
      <c r="G29" s="14">
        <f>G28/2350</f>
        <v>0.55872198581560284</v>
      </c>
      <c r="H29" s="7" t="s">
        <v>128</v>
      </c>
      <c r="I29" s="7">
        <v>1</v>
      </c>
      <c r="J29" s="5"/>
      <c r="K29" s="8"/>
      <c r="L29" s="9"/>
      <c r="M29" s="14">
        <f>M28/90</f>
        <v>0.55411111111111111</v>
      </c>
      <c r="N29" s="14">
        <f>N28/92</f>
        <v>0.58858333333333324</v>
      </c>
      <c r="O29" s="14">
        <f>O28/383</f>
        <v>0.52083028720626634</v>
      </c>
      <c r="P29" s="14">
        <f>P28/2720</f>
        <v>0.54753002450980393</v>
      </c>
    </row>
    <row r="30" spans="1:16" s="27" customFormat="1">
      <c r="A30" s="23"/>
      <c r="B30" s="24" t="s">
        <v>35</v>
      </c>
      <c r="C30" s="25"/>
      <c r="D30" s="26"/>
      <c r="E30" s="26"/>
      <c r="F30" s="26"/>
      <c r="G30" s="26"/>
      <c r="H30" s="27" t="s">
        <v>124</v>
      </c>
      <c r="I30" s="7">
        <v>1</v>
      </c>
      <c r="J30" s="23"/>
      <c r="K30" s="24" t="s">
        <v>35</v>
      </c>
      <c r="L30" s="25"/>
      <c r="M30" s="26"/>
      <c r="N30" s="26"/>
      <c r="O30" s="26"/>
      <c r="P30" s="26"/>
    </row>
    <row r="31" spans="1:16" s="29" customFormat="1">
      <c r="A31" s="5"/>
      <c r="B31" s="8" t="s">
        <v>10</v>
      </c>
      <c r="C31" s="9"/>
      <c r="D31" s="10"/>
      <c r="E31" s="10"/>
      <c r="F31" s="10"/>
      <c r="G31" s="10"/>
      <c r="H31" s="7" t="s">
        <v>122</v>
      </c>
      <c r="I31" s="7">
        <v>1</v>
      </c>
      <c r="J31" s="5"/>
      <c r="K31" s="8" t="s">
        <v>10</v>
      </c>
      <c r="L31" s="9"/>
      <c r="M31" s="10"/>
      <c r="N31" s="10"/>
      <c r="O31" s="10"/>
      <c r="P31" s="10"/>
    </row>
    <row r="32" spans="1:16" s="29" customFormat="1">
      <c r="A32" s="13" t="s">
        <v>147</v>
      </c>
      <c r="B32" s="6" t="s">
        <v>148</v>
      </c>
      <c r="C32" s="3">
        <v>150</v>
      </c>
      <c r="D32" s="36">
        <v>12.7</v>
      </c>
      <c r="E32" s="36">
        <v>18</v>
      </c>
      <c r="F32" s="36">
        <v>3.3</v>
      </c>
      <c r="G32" s="36">
        <v>225.5</v>
      </c>
      <c r="H32" s="7" t="s">
        <v>138</v>
      </c>
      <c r="I32" s="7">
        <v>2</v>
      </c>
      <c r="J32" s="13" t="s">
        <v>147</v>
      </c>
      <c r="K32" s="6" t="s">
        <v>148</v>
      </c>
      <c r="L32" s="3">
        <v>200</v>
      </c>
      <c r="M32" s="4">
        <f>$L32*D32/$C32</f>
        <v>16.933333333333334</v>
      </c>
      <c r="N32" s="4">
        <f t="shared" ref="N32" si="6">$L32*E32/$C32</f>
        <v>24</v>
      </c>
      <c r="O32" s="4">
        <f t="shared" ref="O32" si="7">$L32*F32/$C32</f>
        <v>4.4000000000000004</v>
      </c>
      <c r="P32" s="4">
        <f t="shared" ref="P32" si="8">$L32*G32/$C32</f>
        <v>300.66666666666669</v>
      </c>
    </row>
    <row r="33" spans="1:16" s="29" customFormat="1">
      <c r="A33" s="5" t="s">
        <v>38</v>
      </c>
      <c r="B33" s="6" t="s">
        <v>39</v>
      </c>
      <c r="C33" s="3">
        <v>200</v>
      </c>
      <c r="D33" s="4">
        <v>0.2</v>
      </c>
      <c r="E33" s="4">
        <v>0</v>
      </c>
      <c r="F33" s="4">
        <v>6.4</v>
      </c>
      <c r="G33" s="4">
        <v>26.8</v>
      </c>
      <c r="H33" s="7" t="s">
        <v>132</v>
      </c>
      <c r="I33" s="7">
        <v>1</v>
      </c>
      <c r="J33" s="5" t="s">
        <v>38</v>
      </c>
      <c r="K33" s="6" t="s">
        <v>39</v>
      </c>
      <c r="L33" s="3">
        <v>200</v>
      </c>
      <c r="M33" s="4">
        <v>0.2</v>
      </c>
      <c r="N33" s="4">
        <v>0</v>
      </c>
      <c r="O33" s="4">
        <v>6.4</v>
      </c>
      <c r="P33" s="4">
        <v>26.8</v>
      </c>
    </row>
    <row r="34" spans="1:16" s="29" customFormat="1">
      <c r="A34" s="5" t="s">
        <v>14</v>
      </c>
      <c r="B34" s="6" t="s">
        <v>151</v>
      </c>
      <c r="C34" s="3">
        <v>30</v>
      </c>
      <c r="D34" s="4">
        <v>2.31</v>
      </c>
      <c r="E34" s="4">
        <v>0.81</v>
      </c>
      <c r="F34" s="4">
        <v>16.139999999999997</v>
      </c>
      <c r="G34" s="4">
        <v>82.5</v>
      </c>
      <c r="H34" s="7" t="s">
        <v>126</v>
      </c>
      <c r="I34" s="7">
        <v>1</v>
      </c>
      <c r="J34" s="5" t="s">
        <v>14</v>
      </c>
      <c r="K34" s="6" t="s">
        <v>15</v>
      </c>
      <c r="L34" s="3">
        <v>30</v>
      </c>
      <c r="M34" s="4">
        <v>2.31</v>
      </c>
      <c r="N34" s="4">
        <v>0.28799999999999998</v>
      </c>
      <c r="O34" s="4">
        <v>14.372999999999999</v>
      </c>
      <c r="P34" s="4">
        <v>70.8</v>
      </c>
    </row>
    <row r="35" spans="1:16" s="29" customFormat="1">
      <c r="A35" s="5" t="s">
        <v>14</v>
      </c>
      <c r="B35" s="6" t="s">
        <v>16</v>
      </c>
      <c r="C35" s="3">
        <v>20</v>
      </c>
      <c r="D35" s="36">
        <v>1.3</v>
      </c>
      <c r="E35" s="36">
        <v>0.2</v>
      </c>
      <c r="F35" s="36">
        <v>7.9</v>
      </c>
      <c r="G35" s="36">
        <v>39.1</v>
      </c>
      <c r="H35" s="7" t="s">
        <v>129</v>
      </c>
      <c r="I35" s="7">
        <v>1</v>
      </c>
      <c r="J35" s="5" t="s">
        <v>14</v>
      </c>
      <c r="K35" s="6" t="s">
        <v>16</v>
      </c>
      <c r="L35" s="3">
        <v>20</v>
      </c>
      <c r="M35" s="4">
        <v>1.3</v>
      </c>
      <c r="N35" s="4">
        <v>0.2</v>
      </c>
      <c r="O35" s="4">
        <v>7.9</v>
      </c>
      <c r="P35" s="4">
        <v>39.1</v>
      </c>
    </row>
    <row r="36" spans="1:16" s="29" customFormat="1">
      <c r="A36" s="5" t="s">
        <v>14</v>
      </c>
      <c r="B36" s="6" t="s">
        <v>17</v>
      </c>
      <c r="C36" s="3">
        <v>5</v>
      </c>
      <c r="D36" s="36">
        <v>0.03</v>
      </c>
      <c r="E36" s="36">
        <v>4.12</v>
      </c>
      <c r="F36" s="36">
        <v>0.05</v>
      </c>
      <c r="G36" s="36">
        <v>37.5</v>
      </c>
      <c r="H36" s="7" t="s">
        <v>129</v>
      </c>
      <c r="I36" s="7">
        <v>1</v>
      </c>
      <c r="J36" s="5" t="s">
        <v>14</v>
      </c>
      <c r="K36" s="6" t="s">
        <v>17</v>
      </c>
      <c r="L36" s="3">
        <v>10</v>
      </c>
      <c r="M36" s="4">
        <v>0.06</v>
      </c>
      <c r="N36" s="4">
        <v>8.25</v>
      </c>
      <c r="O36" s="4">
        <v>0.09</v>
      </c>
      <c r="P36" s="4">
        <v>75</v>
      </c>
    </row>
    <row r="37" spans="1:16" s="29" customFormat="1">
      <c r="A37" s="5" t="s">
        <v>14</v>
      </c>
      <c r="B37" s="6" t="s">
        <v>141</v>
      </c>
      <c r="C37" s="3">
        <v>200</v>
      </c>
      <c r="D37" s="36">
        <v>0.78</v>
      </c>
      <c r="E37" s="36">
        <v>0.78</v>
      </c>
      <c r="F37" s="36">
        <v>19.559999999999999</v>
      </c>
      <c r="G37" s="36">
        <v>88.78</v>
      </c>
      <c r="H37" s="7" t="s">
        <v>129</v>
      </c>
      <c r="I37" s="7">
        <v>1</v>
      </c>
      <c r="J37" s="5" t="s">
        <v>14</v>
      </c>
      <c r="K37" s="6" t="s">
        <v>141</v>
      </c>
      <c r="L37" s="3">
        <v>200</v>
      </c>
      <c r="M37" s="36">
        <v>0.78</v>
      </c>
      <c r="N37" s="36">
        <v>0.78</v>
      </c>
      <c r="O37" s="36">
        <v>19.559999999999999</v>
      </c>
      <c r="P37" s="36">
        <v>88.78</v>
      </c>
    </row>
    <row r="38" spans="1:16" s="29" customFormat="1">
      <c r="A38" s="5"/>
      <c r="B38" s="8" t="s">
        <v>18</v>
      </c>
      <c r="C38" s="9">
        <f>SUM(C32:C37)</f>
        <v>605</v>
      </c>
      <c r="D38" s="10">
        <f>SUM(D32:D37)</f>
        <v>17.32</v>
      </c>
      <c r="E38" s="10">
        <f t="shared" ref="E38" si="9">SUM(E32:E37)</f>
        <v>23.91</v>
      </c>
      <c r="F38" s="10">
        <f>SUM(F32:F37)</f>
        <v>53.349999999999994</v>
      </c>
      <c r="G38" s="10">
        <f t="shared" ref="G38" si="10">SUM(G32:G37)</f>
        <v>500.18000000000006</v>
      </c>
      <c r="H38" s="7" t="s">
        <v>129</v>
      </c>
      <c r="I38" s="7">
        <v>1</v>
      </c>
      <c r="J38" s="5"/>
      <c r="K38" s="8" t="s">
        <v>18</v>
      </c>
      <c r="L38" s="9">
        <f>SUM(L32:L37)</f>
        <v>660</v>
      </c>
      <c r="M38" s="10">
        <f>SUM(M32:M37)</f>
        <v>21.583333333333332</v>
      </c>
      <c r="N38" s="10">
        <f>SUM(N32:N37)</f>
        <v>33.518000000000001</v>
      </c>
      <c r="O38" s="10">
        <f>SUM(O32:O37)</f>
        <v>52.722999999999999</v>
      </c>
      <c r="P38" s="10">
        <f>SUM(P32:P37)</f>
        <v>601.14666666666676</v>
      </c>
    </row>
    <row r="39" spans="1:16" s="29" customFormat="1">
      <c r="A39" s="5"/>
      <c r="B39" s="8" t="s">
        <v>19</v>
      </c>
      <c r="C39" s="9"/>
      <c r="D39" s="10"/>
      <c r="E39" s="10"/>
      <c r="F39" s="10"/>
      <c r="G39" s="10"/>
      <c r="H39" s="7" t="s">
        <v>123</v>
      </c>
      <c r="I39" s="7">
        <v>1</v>
      </c>
      <c r="J39" s="5"/>
      <c r="K39" s="8" t="s">
        <v>19</v>
      </c>
      <c r="L39" s="9"/>
      <c r="M39" s="10"/>
      <c r="N39" s="10"/>
      <c r="O39" s="10"/>
      <c r="P39" s="10"/>
    </row>
    <row r="40" spans="1:16" s="29" customFormat="1">
      <c r="A40" s="5" t="s">
        <v>40</v>
      </c>
      <c r="B40" s="6" t="s">
        <v>118</v>
      </c>
      <c r="C40" s="3">
        <v>60</v>
      </c>
      <c r="D40" s="4">
        <v>0.5</v>
      </c>
      <c r="E40" s="4">
        <v>0.1</v>
      </c>
      <c r="F40" s="4">
        <v>1.5</v>
      </c>
      <c r="G40" s="4">
        <v>8.5</v>
      </c>
      <c r="H40" s="7" t="s">
        <v>123</v>
      </c>
      <c r="I40" s="7">
        <v>1</v>
      </c>
      <c r="J40" s="5" t="s">
        <v>40</v>
      </c>
      <c r="K40" s="6" t="s">
        <v>118</v>
      </c>
      <c r="L40" s="3">
        <v>100</v>
      </c>
      <c r="M40" s="4">
        <f>$L40*D40/$C40</f>
        <v>0.83333333333333337</v>
      </c>
      <c r="N40" s="4">
        <f t="shared" ref="N40:P44" si="11">$L40*E40/$C40</f>
        <v>0.16666666666666666</v>
      </c>
      <c r="O40" s="4">
        <f t="shared" si="11"/>
        <v>2.5</v>
      </c>
      <c r="P40" s="4">
        <f t="shared" si="11"/>
        <v>14.166666666666666</v>
      </c>
    </row>
    <row r="41" spans="1:16" s="29" customFormat="1">
      <c r="A41" s="5" t="s">
        <v>42</v>
      </c>
      <c r="B41" s="6" t="s">
        <v>43</v>
      </c>
      <c r="C41" s="3">
        <v>200</v>
      </c>
      <c r="D41" s="4">
        <v>1.8</v>
      </c>
      <c r="E41" s="4">
        <v>4.28</v>
      </c>
      <c r="F41" s="4">
        <v>10.66</v>
      </c>
      <c r="G41" s="4">
        <v>88.3</v>
      </c>
      <c r="H41" s="7" t="s">
        <v>123</v>
      </c>
      <c r="I41" s="7">
        <v>1</v>
      </c>
      <c r="J41" s="5" t="s">
        <v>42</v>
      </c>
      <c r="K41" s="6" t="s">
        <v>43</v>
      </c>
      <c r="L41" s="3">
        <v>250</v>
      </c>
      <c r="M41" s="4">
        <f>$L41*D41/$C41</f>
        <v>2.25</v>
      </c>
      <c r="N41" s="4">
        <f t="shared" si="11"/>
        <v>5.35</v>
      </c>
      <c r="O41" s="4">
        <f t="shared" si="11"/>
        <v>13.324999999999999</v>
      </c>
      <c r="P41" s="4">
        <f t="shared" si="11"/>
        <v>110.375</v>
      </c>
    </row>
    <row r="42" spans="1:16" s="29" customFormat="1">
      <c r="A42" s="5" t="s">
        <v>44</v>
      </c>
      <c r="B42" s="6" t="s">
        <v>45</v>
      </c>
      <c r="C42" s="3">
        <v>150</v>
      </c>
      <c r="D42" s="4">
        <v>3.6</v>
      </c>
      <c r="E42" s="4">
        <v>4.8</v>
      </c>
      <c r="F42" s="4">
        <v>36.4</v>
      </c>
      <c r="G42" s="4">
        <v>203.5</v>
      </c>
      <c r="H42" s="7" t="s">
        <v>123</v>
      </c>
      <c r="I42" s="7">
        <v>1</v>
      </c>
      <c r="J42" s="5" t="s">
        <v>44</v>
      </c>
      <c r="K42" s="6" t="s">
        <v>45</v>
      </c>
      <c r="L42" s="3">
        <v>180</v>
      </c>
      <c r="M42" s="4">
        <f>$L42*D42/$C42</f>
        <v>4.32</v>
      </c>
      <c r="N42" s="4">
        <f t="shared" si="11"/>
        <v>5.76</v>
      </c>
      <c r="O42" s="4">
        <f t="shared" si="11"/>
        <v>43.68</v>
      </c>
      <c r="P42" s="4">
        <f t="shared" si="11"/>
        <v>244.2</v>
      </c>
    </row>
    <row r="43" spans="1:16" s="29" customFormat="1">
      <c r="A43" s="5" t="s">
        <v>46</v>
      </c>
      <c r="B43" s="6" t="s">
        <v>47</v>
      </c>
      <c r="C43" s="3">
        <v>90</v>
      </c>
      <c r="D43" s="4">
        <v>12.8</v>
      </c>
      <c r="E43" s="4">
        <v>4.0999999999999996</v>
      </c>
      <c r="F43" s="4">
        <v>6.1</v>
      </c>
      <c r="G43" s="4">
        <v>112.3</v>
      </c>
      <c r="H43" s="7" t="s">
        <v>123</v>
      </c>
      <c r="I43" s="7">
        <v>1</v>
      </c>
      <c r="J43" s="5" t="s">
        <v>46</v>
      </c>
      <c r="K43" s="6" t="s">
        <v>47</v>
      </c>
      <c r="L43" s="3">
        <v>100</v>
      </c>
      <c r="M43" s="4">
        <f>$L43*D43/$C43</f>
        <v>14.222222222222221</v>
      </c>
      <c r="N43" s="4">
        <f t="shared" si="11"/>
        <v>4.5555555555555554</v>
      </c>
      <c r="O43" s="4">
        <f t="shared" si="11"/>
        <v>6.7777777777777777</v>
      </c>
      <c r="P43" s="4">
        <f t="shared" si="11"/>
        <v>124.77777777777777</v>
      </c>
    </row>
    <row r="44" spans="1:16" s="29" customFormat="1">
      <c r="A44" s="5" t="s">
        <v>48</v>
      </c>
      <c r="B44" s="6" t="s">
        <v>49</v>
      </c>
      <c r="C44" s="3">
        <v>20</v>
      </c>
      <c r="D44" s="4">
        <v>0.57999999999999996</v>
      </c>
      <c r="E44" s="4">
        <v>3.3</v>
      </c>
      <c r="F44" s="4">
        <v>1.32</v>
      </c>
      <c r="G44" s="4">
        <v>37.22</v>
      </c>
      <c r="H44" s="7" t="s">
        <v>123</v>
      </c>
      <c r="I44" s="7">
        <v>1</v>
      </c>
      <c r="J44" s="5" t="s">
        <v>48</v>
      </c>
      <c r="K44" s="6" t="s">
        <v>49</v>
      </c>
      <c r="L44" s="3">
        <v>30</v>
      </c>
      <c r="M44" s="4">
        <f>$L44*D44/$C44</f>
        <v>0.86999999999999988</v>
      </c>
      <c r="N44" s="4">
        <f t="shared" si="11"/>
        <v>4.95</v>
      </c>
      <c r="O44" s="4">
        <f t="shared" si="11"/>
        <v>1.98</v>
      </c>
      <c r="P44" s="4">
        <f t="shared" si="11"/>
        <v>55.83</v>
      </c>
    </row>
    <row r="45" spans="1:16" s="29" customFormat="1">
      <c r="A45" s="5" t="s">
        <v>50</v>
      </c>
      <c r="B45" s="6" t="s">
        <v>51</v>
      </c>
      <c r="C45" s="3">
        <v>200</v>
      </c>
      <c r="D45" s="4">
        <v>1</v>
      </c>
      <c r="E45" s="4">
        <v>0.1</v>
      </c>
      <c r="F45" s="4">
        <v>15.7</v>
      </c>
      <c r="G45" s="4">
        <v>66.900000000000006</v>
      </c>
      <c r="H45" s="7" t="s">
        <v>123</v>
      </c>
      <c r="I45" s="7">
        <v>1</v>
      </c>
      <c r="J45" s="5" t="s">
        <v>50</v>
      </c>
      <c r="K45" s="6" t="s">
        <v>51</v>
      </c>
      <c r="L45" s="3">
        <v>200</v>
      </c>
      <c r="M45" s="4">
        <v>1</v>
      </c>
      <c r="N45" s="4">
        <v>0.1</v>
      </c>
      <c r="O45" s="4">
        <v>15.7</v>
      </c>
      <c r="P45" s="4">
        <v>66.900000000000006</v>
      </c>
    </row>
    <row r="46" spans="1:16" s="29" customFormat="1">
      <c r="A46" s="5" t="s">
        <v>14</v>
      </c>
      <c r="B46" s="6" t="s">
        <v>15</v>
      </c>
      <c r="C46" s="3">
        <v>60</v>
      </c>
      <c r="D46" s="4">
        <v>4.5999999999999996</v>
      </c>
      <c r="E46" s="4">
        <v>0.5</v>
      </c>
      <c r="F46" s="4">
        <v>29.5</v>
      </c>
      <c r="G46" s="4">
        <v>140.6</v>
      </c>
      <c r="H46" s="7" t="s">
        <v>123</v>
      </c>
      <c r="I46" s="7">
        <v>1</v>
      </c>
      <c r="J46" s="5" t="s">
        <v>32</v>
      </c>
      <c r="K46" s="6" t="s">
        <v>15</v>
      </c>
      <c r="L46" s="3">
        <v>60</v>
      </c>
      <c r="M46" s="4">
        <v>4.5999999999999996</v>
      </c>
      <c r="N46" s="4">
        <v>0.5</v>
      </c>
      <c r="O46" s="4">
        <v>29.5</v>
      </c>
      <c r="P46" s="4">
        <v>140.6</v>
      </c>
    </row>
    <row r="47" spans="1:16" s="29" customFormat="1">
      <c r="A47" s="5" t="s">
        <v>14</v>
      </c>
      <c r="B47" s="6" t="s">
        <v>16</v>
      </c>
      <c r="C47" s="3">
        <v>30</v>
      </c>
      <c r="D47" s="4">
        <v>1.95</v>
      </c>
      <c r="E47" s="4">
        <v>0.3</v>
      </c>
      <c r="F47" s="4">
        <v>11.85</v>
      </c>
      <c r="G47" s="4">
        <v>58.65</v>
      </c>
      <c r="H47" s="7" t="s">
        <v>123</v>
      </c>
      <c r="I47" s="7">
        <v>1</v>
      </c>
      <c r="J47" s="5" t="s">
        <v>32</v>
      </c>
      <c r="K47" s="6" t="s">
        <v>16</v>
      </c>
      <c r="L47" s="3">
        <v>30</v>
      </c>
      <c r="M47" s="4">
        <v>1.95</v>
      </c>
      <c r="N47" s="4">
        <v>0.3</v>
      </c>
      <c r="O47" s="4">
        <v>11.85</v>
      </c>
      <c r="P47" s="4">
        <v>58.65</v>
      </c>
    </row>
    <row r="48" spans="1:16" s="29" customFormat="1">
      <c r="A48" s="5"/>
      <c r="B48" s="8" t="s">
        <v>33</v>
      </c>
      <c r="C48" s="9">
        <f>SUM(C40:C47)</f>
        <v>810</v>
      </c>
      <c r="D48" s="10">
        <f>SUBTOTAL(9,D40:D47)</f>
        <v>26.830000000000002</v>
      </c>
      <c r="E48" s="10">
        <f>SUBTOTAL(9,E40:E47)</f>
        <v>17.48</v>
      </c>
      <c r="F48" s="10">
        <f>SUBTOTAL(9,F40:F47)</f>
        <v>113.03</v>
      </c>
      <c r="G48" s="10">
        <f>SUBTOTAL(9,G40:G47)</f>
        <v>715.97</v>
      </c>
      <c r="H48" s="7" t="s">
        <v>123</v>
      </c>
      <c r="I48" s="7">
        <v>1</v>
      </c>
      <c r="J48" s="5"/>
      <c r="K48" s="8" t="s">
        <v>33</v>
      </c>
      <c r="L48" s="9">
        <f>SUM(L40:L47)</f>
        <v>950</v>
      </c>
      <c r="M48" s="10">
        <f>SUM(M40:M47)</f>
        <v>30.045555555555556</v>
      </c>
      <c r="N48" s="10">
        <f>SUBTOTAL(9,N40:N47)</f>
        <v>21.682222222222226</v>
      </c>
      <c r="O48" s="10">
        <f>SUBTOTAL(9,O40:O47)</f>
        <v>125.31277777777777</v>
      </c>
      <c r="P48" s="10">
        <f>SUBTOTAL(9,P40:P47)</f>
        <v>815.49944444444441</v>
      </c>
    </row>
    <row r="49" spans="1:16" s="29" customFormat="1">
      <c r="A49" s="5"/>
      <c r="B49" s="8" t="s">
        <v>34</v>
      </c>
      <c r="C49" s="37">
        <f>C38+C48</f>
        <v>1415</v>
      </c>
      <c r="D49" s="10">
        <f t="shared" ref="D49:G49" si="12">D38+D48</f>
        <v>44.150000000000006</v>
      </c>
      <c r="E49" s="10">
        <f t="shared" si="12"/>
        <v>41.39</v>
      </c>
      <c r="F49" s="10">
        <f t="shared" si="12"/>
        <v>166.38</v>
      </c>
      <c r="G49" s="10">
        <f t="shared" si="12"/>
        <v>1216.1500000000001</v>
      </c>
      <c r="H49" s="7" t="s">
        <v>124</v>
      </c>
      <c r="I49" s="7">
        <v>1</v>
      </c>
      <c r="J49" s="5"/>
      <c r="K49" s="8" t="s">
        <v>34</v>
      </c>
      <c r="L49" s="9">
        <f>L38+L48</f>
        <v>1610</v>
      </c>
      <c r="M49" s="10">
        <f>M38+M48</f>
        <v>51.628888888888888</v>
      </c>
      <c r="N49" s="10">
        <f t="shared" ref="N49" si="13">N38+N48</f>
        <v>55.200222222222223</v>
      </c>
      <c r="O49" s="10">
        <f t="shared" ref="O49" si="14">O38+O48</f>
        <v>178.03577777777775</v>
      </c>
      <c r="P49" s="10">
        <f t="shared" ref="P49" si="15">P38+P48</f>
        <v>1416.6461111111112</v>
      </c>
    </row>
    <row r="50" spans="1:16">
      <c r="A50" s="5"/>
      <c r="B50" s="8"/>
      <c r="C50" s="9"/>
      <c r="D50" s="14">
        <f>D49/77</f>
        <v>0.57337662337662343</v>
      </c>
      <c r="E50" s="14">
        <f>E49/79</f>
        <v>0.52392405063291136</v>
      </c>
      <c r="F50" s="14">
        <f>F49/335</f>
        <v>0.49665671641791043</v>
      </c>
      <c r="G50" s="14">
        <f>G49/2350</f>
        <v>0.51751063829787236</v>
      </c>
      <c r="H50" s="7" t="s">
        <v>124</v>
      </c>
      <c r="I50" s="7">
        <v>1</v>
      </c>
      <c r="J50" s="5"/>
      <c r="K50" s="8"/>
      <c r="L50" s="9"/>
      <c r="M50" s="14">
        <f>M49/90</f>
        <v>0.57365432098765434</v>
      </c>
      <c r="N50" s="14">
        <f t="shared" ref="N50:P50" si="16">N49/90</f>
        <v>0.61333580246913577</v>
      </c>
      <c r="O50" s="14">
        <f t="shared" si="16"/>
        <v>1.9781753086419751</v>
      </c>
      <c r="P50" s="14">
        <f t="shared" si="16"/>
        <v>15.740512345679013</v>
      </c>
    </row>
    <row r="51" spans="1:16" s="27" customFormat="1">
      <c r="A51" s="23"/>
      <c r="B51" s="24" t="s">
        <v>52</v>
      </c>
      <c r="C51" s="25"/>
      <c r="D51" s="26"/>
      <c r="E51" s="26"/>
      <c r="F51" s="26"/>
      <c r="G51" s="26"/>
      <c r="H51" s="27" t="s">
        <v>125</v>
      </c>
      <c r="I51" s="7">
        <v>1</v>
      </c>
      <c r="J51" s="23"/>
      <c r="K51" s="24" t="s">
        <v>52</v>
      </c>
      <c r="L51" s="25"/>
      <c r="M51" s="26"/>
      <c r="N51" s="26"/>
      <c r="O51" s="26"/>
      <c r="P51" s="26"/>
    </row>
    <row r="52" spans="1:16">
      <c r="A52" s="5"/>
      <c r="B52" s="8" t="s">
        <v>10</v>
      </c>
      <c r="C52" s="9"/>
      <c r="D52" s="10"/>
      <c r="E52" s="10"/>
      <c r="F52" s="10"/>
      <c r="G52" s="10"/>
      <c r="H52" s="7" t="s">
        <v>129</v>
      </c>
      <c r="I52" s="7">
        <v>1</v>
      </c>
      <c r="J52" s="5"/>
      <c r="K52" s="8" t="s">
        <v>10</v>
      </c>
      <c r="L52" s="9"/>
      <c r="M52" s="10"/>
      <c r="N52" s="10"/>
      <c r="O52" s="10"/>
      <c r="P52" s="10"/>
    </row>
    <row r="53" spans="1:16" s="29" customFormat="1">
      <c r="A53" s="5" t="s">
        <v>24</v>
      </c>
      <c r="B53" s="31" t="s">
        <v>25</v>
      </c>
      <c r="C53" s="3">
        <v>150</v>
      </c>
      <c r="D53" s="4">
        <v>3.2</v>
      </c>
      <c r="E53" s="4">
        <v>5.2</v>
      </c>
      <c r="F53" s="4">
        <v>19.8</v>
      </c>
      <c r="G53" s="4">
        <v>139.4</v>
      </c>
      <c r="H53" s="7" t="s">
        <v>122</v>
      </c>
      <c r="I53" s="7">
        <v>1</v>
      </c>
      <c r="J53" s="5" t="s">
        <v>24</v>
      </c>
      <c r="K53" s="6" t="s">
        <v>25</v>
      </c>
      <c r="L53" s="3">
        <v>200</v>
      </c>
      <c r="M53" s="4">
        <f>$L53*D53/$C53</f>
        <v>4.2666666666666666</v>
      </c>
      <c r="N53" s="4">
        <f t="shared" ref="N53:N54" si="17">$L53*E53/$C53</f>
        <v>6.9333333333333336</v>
      </c>
      <c r="O53" s="4">
        <f t="shared" ref="O53:O54" si="18">$L53*F53/$C53</f>
        <v>26.4</v>
      </c>
      <c r="P53" s="4">
        <f t="shared" ref="P53:P54" si="19">$L53*G53/$C53</f>
        <v>185.86666666666667</v>
      </c>
    </row>
    <row r="54" spans="1:16" s="29" customFormat="1">
      <c r="A54" s="5" t="s">
        <v>36</v>
      </c>
      <c r="B54" s="6" t="s">
        <v>37</v>
      </c>
      <c r="C54" s="3">
        <v>70</v>
      </c>
      <c r="D54" s="4">
        <v>13.44</v>
      </c>
      <c r="E54" s="4">
        <v>2.9866666666666668</v>
      </c>
      <c r="F54" s="4">
        <v>9.4266666666666659</v>
      </c>
      <c r="G54" s="4">
        <v>117.97333333333333</v>
      </c>
      <c r="H54" s="7" t="s">
        <v>122</v>
      </c>
      <c r="I54" s="7">
        <v>1</v>
      </c>
      <c r="J54" s="5" t="s">
        <v>36</v>
      </c>
      <c r="K54" s="6" t="s">
        <v>37</v>
      </c>
      <c r="L54" s="3">
        <v>70</v>
      </c>
      <c r="M54" s="4">
        <f>$L54*D54/$C54</f>
        <v>13.44</v>
      </c>
      <c r="N54" s="4">
        <f t="shared" si="17"/>
        <v>2.9866666666666668</v>
      </c>
      <c r="O54" s="4">
        <f t="shared" si="18"/>
        <v>9.4266666666666659</v>
      </c>
      <c r="P54" s="4">
        <f t="shared" si="19"/>
        <v>117.97333333333333</v>
      </c>
    </row>
    <row r="55" spans="1:16" s="29" customFormat="1">
      <c r="A55" s="5" t="s">
        <v>120</v>
      </c>
      <c r="B55" s="6" t="s">
        <v>73</v>
      </c>
      <c r="C55" s="3">
        <v>200</v>
      </c>
      <c r="D55" s="4">
        <v>0.3</v>
      </c>
      <c r="E55" s="4">
        <v>0.1</v>
      </c>
      <c r="F55" s="4">
        <v>7.1</v>
      </c>
      <c r="G55" s="4">
        <v>30</v>
      </c>
      <c r="H55" s="7" t="s">
        <v>135</v>
      </c>
      <c r="I55" s="7">
        <v>1</v>
      </c>
      <c r="J55" s="5" t="s">
        <v>120</v>
      </c>
      <c r="K55" s="6" t="s">
        <v>73</v>
      </c>
      <c r="L55" s="3">
        <v>200</v>
      </c>
      <c r="M55" s="4">
        <v>0.3</v>
      </c>
      <c r="N55" s="4">
        <v>0.1</v>
      </c>
      <c r="O55" s="4">
        <v>7.1</v>
      </c>
      <c r="P55" s="4">
        <v>30</v>
      </c>
    </row>
    <row r="56" spans="1:16" s="29" customFormat="1">
      <c r="A56" s="5" t="s">
        <v>14</v>
      </c>
      <c r="B56" s="6" t="s">
        <v>16</v>
      </c>
      <c r="C56" s="3">
        <v>45</v>
      </c>
      <c r="D56" s="4">
        <v>2.9249999999999998</v>
      </c>
      <c r="E56" s="4">
        <v>0.45</v>
      </c>
      <c r="F56" s="4">
        <v>17.774999999999999</v>
      </c>
      <c r="G56" s="4">
        <v>87.974999999999994</v>
      </c>
      <c r="H56" s="7" t="s">
        <v>122</v>
      </c>
      <c r="I56" s="7">
        <v>1</v>
      </c>
      <c r="J56" s="5" t="s">
        <v>32</v>
      </c>
      <c r="K56" s="6" t="s">
        <v>16</v>
      </c>
      <c r="L56" s="3">
        <v>45</v>
      </c>
      <c r="M56" s="4">
        <v>2.9249999999999998</v>
      </c>
      <c r="N56" s="4">
        <v>0.45</v>
      </c>
      <c r="O56" s="4">
        <v>17.774999999999999</v>
      </c>
      <c r="P56" s="4">
        <v>87.974999999999994</v>
      </c>
    </row>
    <row r="57" spans="1:16" s="29" customFormat="1">
      <c r="A57" s="5" t="s">
        <v>14</v>
      </c>
      <c r="B57" s="6" t="s">
        <v>151</v>
      </c>
      <c r="C57" s="3">
        <v>30</v>
      </c>
      <c r="D57" s="4">
        <v>2.31</v>
      </c>
      <c r="E57" s="4">
        <v>0.81</v>
      </c>
      <c r="F57" s="4">
        <v>16.139999999999997</v>
      </c>
      <c r="G57" s="4">
        <v>82.5</v>
      </c>
      <c r="H57" s="7" t="s">
        <v>126</v>
      </c>
      <c r="I57" s="7">
        <v>1</v>
      </c>
      <c r="J57" s="5" t="s">
        <v>14</v>
      </c>
      <c r="K57" s="6" t="s">
        <v>15</v>
      </c>
      <c r="L57" s="3">
        <v>30</v>
      </c>
      <c r="M57" s="4">
        <v>2.31</v>
      </c>
      <c r="N57" s="4">
        <v>0.28799999999999998</v>
      </c>
      <c r="O57" s="4">
        <v>14.372999999999999</v>
      </c>
      <c r="P57" s="4">
        <v>70.8</v>
      </c>
    </row>
    <row r="58" spans="1:16" s="29" customFormat="1">
      <c r="A58" s="5" t="s">
        <v>14</v>
      </c>
      <c r="B58" s="6" t="s">
        <v>17</v>
      </c>
      <c r="C58" s="3">
        <v>10</v>
      </c>
      <c r="D58" s="4">
        <v>0.06</v>
      </c>
      <c r="E58" s="4">
        <v>8.25</v>
      </c>
      <c r="F58" s="4">
        <v>0.09</v>
      </c>
      <c r="G58" s="4">
        <v>75</v>
      </c>
      <c r="H58" s="7" t="s">
        <v>122</v>
      </c>
      <c r="I58" s="7">
        <v>1</v>
      </c>
      <c r="J58" s="5" t="s">
        <v>32</v>
      </c>
      <c r="K58" s="6" t="s">
        <v>17</v>
      </c>
      <c r="L58" s="3">
        <v>10</v>
      </c>
      <c r="M58" s="4">
        <v>0.06</v>
      </c>
      <c r="N58" s="4">
        <v>8.25</v>
      </c>
      <c r="O58" s="4">
        <v>0.09</v>
      </c>
      <c r="P58" s="4">
        <v>75</v>
      </c>
    </row>
    <row r="59" spans="1:16" s="29" customFormat="1">
      <c r="A59" s="5"/>
      <c r="B59" s="8" t="s">
        <v>18</v>
      </c>
      <c r="C59" s="37">
        <f>SUM(C53:C58)</f>
        <v>505</v>
      </c>
      <c r="D59" s="10">
        <f t="shared" ref="D59:G59" si="20">SUM(D53:D58)</f>
        <v>22.234999999999999</v>
      </c>
      <c r="E59" s="10">
        <f t="shared" si="20"/>
        <v>17.796666666666667</v>
      </c>
      <c r="F59" s="10">
        <f t="shared" si="20"/>
        <v>70.331666666666663</v>
      </c>
      <c r="G59" s="10">
        <f t="shared" si="20"/>
        <v>532.84833333333336</v>
      </c>
      <c r="H59" s="7" t="s">
        <v>129</v>
      </c>
      <c r="I59" s="7">
        <v>1</v>
      </c>
      <c r="J59" s="5"/>
      <c r="K59" s="8" t="s">
        <v>18</v>
      </c>
      <c r="L59" s="9">
        <f>SUM(L53:L58)</f>
        <v>555</v>
      </c>
      <c r="M59" s="10">
        <f t="shared" ref="M59:P59" si="21">SUM(M53:M58)</f>
        <v>23.301666666666666</v>
      </c>
      <c r="N59" s="10">
        <f t="shared" si="21"/>
        <v>19.007999999999999</v>
      </c>
      <c r="O59" s="10">
        <f t="shared" si="21"/>
        <v>75.164666666666676</v>
      </c>
      <c r="P59" s="10">
        <f t="shared" si="21"/>
        <v>567.61500000000001</v>
      </c>
    </row>
    <row r="60" spans="1:16" s="29" customFormat="1">
      <c r="A60" s="5"/>
      <c r="B60" s="8" t="s">
        <v>19</v>
      </c>
      <c r="C60" s="9"/>
      <c r="D60" s="10"/>
      <c r="E60" s="10"/>
      <c r="F60" s="10"/>
      <c r="G60" s="10"/>
      <c r="H60" s="7" t="s">
        <v>130</v>
      </c>
      <c r="I60" s="7">
        <v>1</v>
      </c>
      <c r="J60" s="5"/>
      <c r="K60" s="8" t="s">
        <v>19</v>
      </c>
      <c r="L60" s="9"/>
      <c r="M60" s="10"/>
      <c r="N60" s="10"/>
      <c r="O60" s="10"/>
      <c r="P60" s="10"/>
    </row>
    <row r="61" spans="1:16" s="29" customFormat="1">
      <c r="A61" s="5" t="s">
        <v>107</v>
      </c>
      <c r="B61" s="6" t="s">
        <v>143</v>
      </c>
      <c r="C61" s="3">
        <v>60</v>
      </c>
      <c r="D61" s="4">
        <v>0.6</v>
      </c>
      <c r="E61" s="4">
        <v>6.1</v>
      </c>
      <c r="F61" s="4">
        <v>4.3</v>
      </c>
      <c r="G61" s="4">
        <v>74.2</v>
      </c>
      <c r="H61" s="7" t="s">
        <v>145</v>
      </c>
      <c r="I61" s="7">
        <v>1</v>
      </c>
      <c r="J61" s="5" t="s">
        <v>107</v>
      </c>
      <c r="K61" s="6" t="s">
        <v>143</v>
      </c>
      <c r="L61" s="3">
        <v>100</v>
      </c>
      <c r="M61" s="4">
        <f>$L61*D61/$C61</f>
        <v>1</v>
      </c>
      <c r="N61" s="4">
        <f t="shared" ref="N61:P64" si="22">$L61*E61/$C61</f>
        <v>10.166666666666666</v>
      </c>
      <c r="O61" s="4">
        <f t="shared" si="22"/>
        <v>7.166666666666667</v>
      </c>
      <c r="P61" s="4">
        <f t="shared" si="22"/>
        <v>123.66666666666667</v>
      </c>
    </row>
    <row r="62" spans="1:16" s="29" customFormat="1">
      <c r="A62" s="5" t="s">
        <v>112</v>
      </c>
      <c r="B62" s="6" t="s">
        <v>98</v>
      </c>
      <c r="C62" s="3">
        <v>200</v>
      </c>
      <c r="D62" s="4">
        <v>1.74</v>
      </c>
      <c r="E62" s="4">
        <v>5.4</v>
      </c>
      <c r="F62" s="4">
        <v>10.8</v>
      </c>
      <c r="G62" s="4">
        <v>95.5</v>
      </c>
      <c r="H62" s="7" t="s">
        <v>130</v>
      </c>
      <c r="I62" s="7">
        <v>1</v>
      </c>
      <c r="J62" s="5" t="s">
        <v>112</v>
      </c>
      <c r="K62" s="6" t="s">
        <v>98</v>
      </c>
      <c r="L62" s="3">
        <v>250</v>
      </c>
      <c r="M62" s="4">
        <f>$L62*D62/$C62</f>
        <v>2.1749999999999998</v>
      </c>
      <c r="N62" s="4">
        <f t="shared" si="22"/>
        <v>6.75</v>
      </c>
      <c r="O62" s="4">
        <f t="shared" si="22"/>
        <v>13.5</v>
      </c>
      <c r="P62" s="4">
        <f t="shared" si="22"/>
        <v>119.375</v>
      </c>
    </row>
    <row r="63" spans="1:16" s="29" customFormat="1">
      <c r="A63" s="5" t="s">
        <v>54</v>
      </c>
      <c r="B63" s="6" t="s">
        <v>55</v>
      </c>
      <c r="C63" s="3">
        <v>150</v>
      </c>
      <c r="D63" s="4">
        <v>5.4</v>
      </c>
      <c r="E63" s="4">
        <v>4.9000000000000004</v>
      </c>
      <c r="F63" s="4">
        <v>32.799999999999997</v>
      </c>
      <c r="G63" s="4">
        <v>196.8</v>
      </c>
      <c r="H63" s="7" t="s">
        <v>130</v>
      </c>
      <c r="I63" s="7">
        <v>1</v>
      </c>
      <c r="J63" s="5" t="s">
        <v>54</v>
      </c>
      <c r="K63" s="6" t="s">
        <v>55</v>
      </c>
      <c r="L63" s="3">
        <v>180</v>
      </c>
      <c r="M63" s="4">
        <f>$L63*D63/$C63</f>
        <v>6.48</v>
      </c>
      <c r="N63" s="4">
        <f t="shared" si="22"/>
        <v>5.8800000000000008</v>
      </c>
      <c r="O63" s="4">
        <f t="shared" si="22"/>
        <v>39.359999999999992</v>
      </c>
      <c r="P63" s="4">
        <f t="shared" si="22"/>
        <v>236.16</v>
      </c>
    </row>
    <row r="64" spans="1:16" s="29" customFormat="1">
      <c r="A64" s="5" t="s">
        <v>56</v>
      </c>
      <c r="B64" s="6" t="s">
        <v>57</v>
      </c>
      <c r="C64" s="3">
        <v>90</v>
      </c>
      <c r="D64" s="4">
        <v>13.5</v>
      </c>
      <c r="E64" s="4">
        <v>13.95</v>
      </c>
      <c r="F64" s="4">
        <v>2.1375000000000002</v>
      </c>
      <c r="G64" s="4">
        <v>188.4375</v>
      </c>
      <c r="H64" s="7" t="s">
        <v>130</v>
      </c>
      <c r="I64" s="7">
        <v>1</v>
      </c>
      <c r="J64" s="5" t="s">
        <v>56</v>
      </c>
      <c r="K64" s="6" t="s">
        <v>57</v>
      </c>
      <c r="L64" s="3">
        <v>100</v>
      </c>
      <c r="M64" s="4">
        <f>$L64*D64/$C64</f>
        <v>15</v>
      </c>
      <c r="N64" s="4">
        <f t="shared" si="22"/>
        <v>15.5</v>
      </c>
      <c r="O64" s="4">
        <f t="shared" si="22"/>
        <v>2.3750000000000004</v>
      </c>
      <c r="P64" s="4">
        <f t="shared" si="22"/>
        <v>209.375</v>
      </c>
    </row>
    <row r="65" spans="1:16" s="29" customFormat="1">
      <c r="A65" s="5" t="s">
        <v>58</v>
      </c>
      <c r="B65" s="6" t="s">
        <v>59</v>
      </c>
      <c r="C65" s="3">
        <v>200</v>
      </c>
      <c r="D65" s="4">
        <v>0.6</v>
      </c>
      <c r="E65" s="4">
        <v>0.2</v>
      </c>
      <c r="F65" s="4">
        <v>15.2</v>
      </c>
      <c r="G65" s="4">
        <v>65.3</v>
      </c>
      <c r="H65" s="7" t="s">
        <v>130</v>
      </c>
      <c r="I65" s="7">
        <v>1</v>
      </c>
      <c r="J65" s="5" t="s">
        <v>58</v>
      </c>
      <c r="K65" s="6" t="s">
        <v>59</v>
      </c>
      <c r="L65" s="3">
        <v>200</v>
      </c>
      <c r="M65" s="4">
        <v>0.6</v>
      </c>
      <c r="N65" s="4">
        <v>0.2</v>
      </c>
      <c r="O65" s="4">
        <v>15.2</v>
      </c>
      <c r="P65" s="4">
        <v>65.3</v>
      </c>
    </row>
    <row r="66" spans="1:16" s="29" customFormat="1">
      <c r="A66" s="5" t="s">
        <v>14</v>
      </c>
      <c r="B66" s="6" t="s">
        <v>15</v>
      </c>
      <c r="C66" s="3">
        <v>30</v>
      </c>
      <c r="D66" s="4">
        <v>2.31</v>
      </c>
      <c r="E66" s="4">
        <v>0.28799999999999998</v>
      </c>
      <c r="F66" s="4">
        <v>14.372999999999999</v>
      </c>
      <c r="G66" s="4">
        <v>70.8</v>
      </c>
      <c r="H66" s="7" t="s">
        <v>130</v>
      </c>
      <c r="I66" s="7">
        <v>1</v>
      </c>
      <c r="J66" s="5" t="s">
        <v>14</v>
      </c>
      <c r="K66" s="6" t="s">
        <v>15</v>
      </c>
      <c r="L66" s="3">
        <v>30</v>
      </c>
      <c r="M66" s="4">
        <v>2.31</v>
      </c>
      <c r="N66" s="4">
        <v>0.28799999999999998</v>
      </c>
      <c r="O66" s="4">
        <v>14.372999999999999</v>
      </c>
      <c r="P66" s="4">
        <v>70.8</v>
      </c>
    </row>
    <row r="67" spans="1:16" s="29" customFormat="1">
      <c r="A67" s="5" t="s">
        <v>14</v>
      </c>
      <c r="B67" s="6" t="s">
        <v>16</v>
      </c>
      <c r="C67" s="3">
        <v>30</v>
      </c>
      <c r="D67" s="4">
        <v>1.95</v>
      </c>
      <c r="E67" s="4">
        <v>0.3</v>
      </c>
      <c r="F67" s="4">
        <v>11.85</v>
      </c>
      <c r="G67" s="4">
        <v>58.65</v>
      </c>
      <c r="H67" s="7" t="s">
        <v>130</v>
      </c>
      <c r="I67" s="7">
        <v>1</v>
      </c>
      <c r="J67" s="5" t="s">
        <v>14</v>
      </c>
      <c r="K67" s="6" t="s">
        <v>16</v>
      </c>
      <c r="L67" s="3">
        <v>30</v>
      </c>
      <c r="M67" s="4">
        <v>1.95</v>
      </c>
      <c r="N67" s="4">
        <v>0.3</v>
      </c>
      <c r="O67" s="4">
        <v>11.85</v>
      </c>
      <c r="P67" s="4">
        <v>58.65</v>
      </c>
    </row>
    <row r="68" spans="1:16" s="29" customFormat="1">
      <c r="A68" s="5"/>
      <c r="B68" s="8" t="s">
        <v>33</v>
      </c>
      <c r="C68" s="9">
        <f>SUM(C61:C67)</f>
        <v>760</v>
      </c>
      <c r="D68" s="10">
        <f>SUM(D61:D67)</f>
        <v>26.1</v>
      </c>
      <c r="E68" s="10">
        <f t="shared" ref="E68:G68" si="23">SUBTOTAL(9,E61:E67)</f>
        <v>31.137999999999998</v>
      </c>
      <c r="F68" s="10">
        <f t="shared" si="23"/>
        <v>91.460499999999996</v>
      </c>
      <c r="G68" s="10">
        <f t="shared" si="23"/>
        <v>749.68749999999989</v>
      </c>
      <c r="H68" s="7" t="s">
        <v>130</v>
      </c>
      <c r="I68" s="7">
        <v>1</v>
      </c>
      <c r="J68" s="5"/>
      <c r="K68" s="8" t="s">
        <v>33</v>
      </c>
      <c r="L68" s="9">
        <f>SUM(L61:L67)</f>
        <v>890</v>
      </c>
      <c r="M68" s="10">
        <f>SUM(M61:M67)</f>
        <v>29.515000000000001</v>
      </c>
      <c r="N68" s="10">
        <f t="shared" ref="N68:P68" si="24">SUBTOTAL(9,N61:N67)</f>
        <v>39.084666666666664</v>
      </c>
      <c r="O68" s="10">
        <f t="shared" si="24"/>
        <v>103.82466666666666</v>
      </c>
      <c r="P68" s="10">
        <f t="shared" si="24"/>
        <v>883.3266666666666</v>
      </c>
    </row>
    <row r="69" spans="1:16" s="29" customFormat="1">
      <c r="A69" s="5"/>
      <c r="B69" s="8" t="s">
        <v>34</v>
      </c>
      <c r="C69" s="9">
        <f>C59+C68</f>
        <v>1265</v>
      </c>
      <c r="D69" s="10">
        <f>D59+D68</f>
        <v>48.335000000000001</v>
      </c>
      <c r="E69" s="10">
        <f t="shared" ref="E69:G69" si="25">E59+E68</f>
        <v>48.934666666666665</v>
      </c>
      <c r="F69" s="10">
        <f t="shared" si="25"/>
        <v>161.79216666666667</v>
      </c>
      <c r="G69" s="10">
        <f t="shared" si="25"/>
        <v>1282.5358333333334</v>
      </c>
      <c r="H69" s="7" t="s">
        <v>125</v>
      </c>
      <c r="I69" s="7">
        <v>1</v>
      </c>
      <c r="J69" s="5"/>
      <c r="K69" s="8" t="s">
        <v>34</v>
      </c>
      <c r="L69" s="9">
        <f>L59+L68</f>
        <v>1445</v>
      </c>
      <c r="M69" s="10">
        <f>M59+M68</f>
        <v>52.816666666666663</v>
      </c>
      <c r="N69" s="10">
        <f t="shared" ref="N69:P69" si="26">N59+N68</f>
        <v>58.092666666666659</v>
      </c>
      <c r="O69" s="10">
        <f t="shared" si="26"/>
        <v>178.98933333333332</v>
      </c>
      <c r="P69" s="10">
        <f t="shared" si="26"/>
        <v>1450.9416666666666</v>
      </c>
    </row>
    <row r="70" spans="1:16">
      <c r="A70" s="5"/>
      <c r="B70" s="8"/>
      <c r="C70" s="9"/>
      <c r="D70" s="14">
        <f>D69/77</f>
        <v>0.62772727272727269</v>
      </c>
      <c r="E70" s="14">
        <f>E69/79</f>
        <v>0.61942616033755271</v>
      </c>
      <c r="F70" s="14">
        <f>F69/335</f>
        <v>0.48296169154228857</v>
      </c>
      <c r="G70" s="14">
        <f>G69/2350</f>
        <v>0.54575992907801418</v>
      </c>
      <c r="H70" s="7" t="s">
        <v>125</v>
      </c>
      <c r="I70" s="7">
        <v>1</v>
      </c>
      <c r="J70" s="5"/>
      <c r="K70" s="8"/>
      <c r="L70" s="9"/>
      <c r="M70" s="14">
        <f>M69/90</f>
        <v>0.58685185185185185</v>
      </c>
      <c r="N70" s="14">
        <f>N69/92</f>
        <v>0.63144202898550716</v>
      </c>
      <c r="O70" s="14">
        <f>O69/383</f>
        <v>0.46733507397737162</v>
      </c>
      <c r="P70" s="14">
        <f>P69/2720</f>
        <v>0.53343443627450982</v>
      </c>
    </row>
    <row r="71" spans="1:16" s="27" customFormat="1">
      <c r="A71" s="23"/>
      <c r="B71" s="24" t="s">
        <v>60</v>
      </c>
      <c r="C71" s="25"/>
      <c r="D71" s="26"/>
      <c r="E71" s="26"/>
      <c r="F71" s="26"/>
      <c r="G71" s="26"/>
      <c r="H71" s="7" t="s">
        <v>131</v>
      </c>
      <c r="I71" s="7">
        <v>1</v>
      </c>
      <c r="J71" s="23"/>
      <c r="K71" s="24" t="s">
        <v>60</v>
      </c>
      <c r="L71" s="25"/>
      <c r="M71" s="26"/>
      <c r="N71" s="26"/>
      <c r="O71" s="26"/>
      <c r="P71" s="26"/>
    </row>
    <row r="72" spans="1:16">
      <c r="A72" s="5"/>
      <c r="B72" s="8" t="s">
        <v>10</v>
      </c>
      <c r="C72" s="9"/>
      <c r="D72" s="10"/>
      <c r="E72" s="10"/>
      <c r="F72" s="10"/>
      <c r="G72" s="10"/>
      <c r="H72" s="7" t="s">
        <v>132</v>
      </c>
      <c r="I72" s="7">
        <v>1</v>
      </c>
      <c r="J72" s="5"/>
      <c r="K72" s="8" t="s">
        <v>10</v>
      </c>
      <c r="L72" s="9"/>
      <c r="M72" s="10"/>
      <c r="N72" s="10"/>
      <c r="O72" s="10"/>
      <c r="P72" s="10"/>
    </row>
    <row r="73" spans="1:16">
      <c r="A73" s="5" t="s">
        <v>44</v>
      </c>
      <c r="B73" s="6" t="s">
        <v>45</v>
      </c>
      <c r="C73" s="3">
        <v>150</v>
      </c>
      <c r="D73" s="4">
        <v>3.7</v>
      </c>
      <c r="E73" s="4">
        <v>4.8</v>
      </c>
      <c r="F73" s="4">
        <v>36.5</v>
      </c>
      <c r="G73" s="4">
        <v>203.5</v>
      </c>
      <c r="H73" s="7" t="s">
        <v>132</v>
      </c>
      <c r="I73" s="7">
        <v>1</v>
      </c>
      <c r="J73" s="5" t="s">
        <v>44</v>
      </c>
      <c r="K73" s="6" t="s">
        <v>45</v>
      </c>
      <c r="L73" s="3">
        <v>180</v>
      </c>
      <c r="M73" s="4">
        <f>$L73*D73/$C73</f>
        <v>4.4400000000000004</v>
      </c>
      <c r="N73" s="4">
        <f t="shared" ref="N73:P73" si="27">$L73*E73/$C73</f>
        <v>5.76</v>
      </c>
      <c r="O73" s="4">
        <f t="shared" si="27"/>
        <v>43.8</v>
      </c>
      <c r="P73" s="4">
        <f t="shared" si="27"/>
        <v>244.2</v>
      </c>
    </row>
    <row r="74" spans="1:16">
      <c r="A74" s="5" t="s">
        <v>61</v>
      </c>
      <c r="B74" s="6" t="s">
        <v>62</v>
      </c>
      <c r="C74" s="3">
        <v>90</v>
      </c>
      <c r="D74" s="4">
        <v>13.14</v>
      </c>
      <c r="E74" s="4">
        <v>2.34</v>
      </c>
      <c r="F74" s="4">
        <v>7.74</v>
      </c>
      <c r="G74" s="4">
        <v>102.78</v>
      </c>
      <c r="H74" s="7" t="s">
        <v>132</v>
      </c>
      <c r="I74" s="7">
        <v>1</v>
      </c>
      <c r="J74" s="5" t="s">
        <v>61</v>
      </c>
      <c r="K74" s="6" t="s">
        <v>62</v>
      </c>
      <c r="L74" s="3">
        <v>100</v>
      </c>
      <c r="M74" s="4">
        <f>$L74*D74/$C74</f>
        <v>14.6</v>
      </c>
      <c r="N74" s="4">
        <f t="shared" ref="N74:P74" si="28">$L74*E74/$C74</f>
        <v>2.6</v>
      </c>
      <c r="O74" s="4">
        <f t="shared" si="28"/>
        <v>8.6</v>
      </c>
      <c r="P74" s="4">
        <f t="shared" si="28"/>
        <v>114.2</v>
      </c>
    </row>
    <row r="75" spans="1:16">
      <c r="A75" s="5" t="s">
        <v>38</v>
      </c>
      <c r="B75" s="6" t="s">
        <v>39</v>
      </c>
      <c r="C75" s="3">
        <v>200</v>
      </c>
      <c r="D75" s="4">
        <v>0.2</v>
      </c>
      <c r="E75" s="4">
        <v>0</v>
      </c>
      <c r="F75" s="4">
        <v>6.4</v>
      </c>
      <c r="G75" s="4">
        <v>26.8</v>
      </c>
      <c r="H75" s="7" t="s">
        <v>132</v>
      </c>
      <c r="I75" s="7">
        <v>1</v>
      </c>
      <c r="J75" s="5" t="s">
        <v>38</v>
      </c>
      <c r="K75" s="6" t="s">
        <v>39</v>
      </c>
      <c r="L75" s="3">
        <v>200</v>
      </c>
      <c r="M75" s="4">
        <v>0.2</v>
      </c>
      <c r="N75" s="4">
        <v>0</v>
      </c>
      <c r="O75" s="4">
        <v>6.4</v>
      </c>
      <c r="P75" s="4">
        <v>26.8</v>
      </c>
    </row>
    <row r="76" spans="1:16" s="29" customFormat="1">
      <c r="A76" s="5" t="s">
        <v>14</v>
      </c>
      <c r="B76" s="6" t="s">
        <v>151</v>
      </c>
      <c r="C76" s="3">
        <v>30</v>
      </c>
      <c r="D76" s="4">
        <v>2.31</v>
      </c>
      <c r="E76" s="4">
        <v>0.81</v>
      </c>
      <c r="F76" s="4">
        <v>16.139999999999997</v>
      </c>
      <c r="G76" s="4">
        <v>82.5</v>
      </c>
      <c r="H76" s="7" t="s">
        <v>126</v>
      </c>
      <c r="I76" s="7">
        <v>1</v>
      </c>
      <c r="J76" s="5" t="s">
        <v>14</v>
      </c>
      <c r="K76" s="6" t="s">
        <v>15</v>
      </c>
      <c r="L76" s="3">
        <v>30</v>
      </c>
      <c r="M76" s="4">
        <v>2.31</v>
      </c>
      <c r="N76" s="4">
        <v>0.28799999999999998</v>
      </c>
      <c r="O76" s="4">
        <v>14.372999999999999</v>
      </c>
      <c r="P76" s="4">
        <v>70.8</v>
      </c>
    </row>
    <row r="77" spans="1:16">
      <c r="A77" s="5" t="s">
        <v>14</v>
      </c>
      <c r="B77" s="6" t="s">
        <v>16</v>
      </c>
      <c r="C77" s="1">
        <v>20</v>
      </c>
      <c r="D77" s="2">
        <v>1.3</v>
      </c>
      <c r="E77" s="2">
        <v>0.2</v>
      </c>
      <c r="F77" s="2">
        <v>7.9</v>
      </c>
      <c r="G77" s="2">
        <v>39.1</v>
      </c>
      <c r="H77" s="7" t="s">
        <v>132</v>
      </c>
      <c r="I77" s="7">
        <v>1</v>
      </c>
      <c r="J77" s="5" t="s">
        <v>14</v>
      </c>
      <c r="K77" s="6" t="s">
        <v>16</v>
      </c>
      <c r="L77" s="3">
        <v>30</v>
      </c>
      <c r="M77" s="4">
        <v>1.95</v>
      </c>
      <c r="N77" s="4">
        <v>0.3</v>
      </c>
      <c r="O77" s="4">
        <v>11.85</v>
      </c>
      <c r="P77" s="4">
        <v>58.65</v>
      </c>
    </row>
    <row r="78" spans="1:16">
      <c r="A78" s="5" t="s">
        <v>14</v>
      </c>
      <c r="B78" s="6" t="s">
        <v>17</v>
      </c>
      <c r="C78" s="3">
        <v>10</v>
      </c>
      <c r="D78" s="4">
        <v>0.06</v>
      </c>
      <c r="E78" s="4">
        <v>8.25</v>
      </c>
      <c r="F78" s="4">
        <v>0.09</v>
      </c>
      <c r="G78" s="4">
        <v>75</v>
      </c>
      <c r="H78" s="7" t="s">
        <v>122</v>
      </c>
      <c r="I78" s="7">
        <v>1</v>
      </c>
      <c r="J78" s="5" t="s">
        <v>32</v>
      </c>
      <c r="K78" s="6" t="s">
        <v>17</v>
      </c>
      <c r="L78" s="3">
        <v>10</v>
      </c>
      <c r="M78" s="4">
        <v>0.06</v>
      </c>
      <c r="N78" s="4">
        <v>8.25</v>
      </c>
      <c r="O78" s="4">
        <v>0.09</v>
      </c>
      <c r="P78" s="4">
        <v>75</v>
      </c>
    </row>
    <row r="79" spans="1:16">
      <c r="A79" s="5"/>
      <c r="B79" s="8" t="s">
        <v>18</v>
      </c>
      <c r="C79" s="9">
        <f>SUM(C73:C78)</f>
        <v>500</v>
      </c>
      <c r="D79" s="10">
        <f>SUM(D73:D78)</f>
        <v>20.709999999999997</v>
      </c>
      <c r="E79" s="10">
        <f>SUM(E73:E78)</f>
        <v>16.399999999999999</v>
      </c>
      <c r="F79" s="10">
        <f>SUM(F73:F78)</f>
        <v>74.77000000000001</v>
      </c>
      <c r="G79" s="10">
        <f>SUM(G73:G78)</f>
        <v>529.68000000000006</v>
      </c>
      <c r="H79" s="7" t="s">
        <v>132</v>
      </c>
      <c r="I79" s="7">
        <v>1</v>
      </c>
      <c r="J79" s="5"/>
      <c r="K79" s="8" t="s">
        <v>18</v>
      </c>
      <c r="L79" s="9">
        <f>SUM(L73:L78)</f>
        <v>550</v>
      </c>
      <c r="M79" s="10">
        <f>SUM(M73:M78)</f>
        <v>23.559999999999995</v>
      </c>
      <c r="N79" s="10">
        <f>SUM(N73:N78)</f>
        <v>17.198</v>
      </c>
      <c r="O79" s="10">
        <f>SUM(O73:O78)</f>
        <v>85.113</v>
      </c>
      <c r="P79" s="10">
        <f>SUM(P73:P78)</f>
        <v>589.65</v>
      </c>
    </row>
    <row r="80" spans="1:16">
      <c r="A80" s="5" t="s">
        <v>63</v>
      </c>
      <c r="B80" s="8" t="s">
        <v>19</v>
      </c>
      <c r="C80" s="9"/>
      <c r="D80" s="10"/>
      <c r="E80" s="10"/>
      <c r="F80" s="10"/>
      <c r="G80" s="10"/>
      <c r="H80" s="7" t="s">
        <v>133</v>
      </c>
      <c r="I80" s="7">
        <v>1</v>
      </c>
      <c r="J80" s="5" t="s">
        <v>63</v>
      </c>
      <c r="K80" s="8" t="s">
        <v>19</v>
      </c>
      <c r="L80" s="9"/>
      <c r="M80" s="10"/>
      <c r="N80" s="10"/>
      <c r="O80" s="10"/>
      <c r="P80" s="10"/>
    </row>
    <row r="81" spans="1:16">
      <c r="A81" s="5" t="s">
        <v>64</v>
      </c>
      <c r="B81" s="6" t="s">
        <v>119</v>
      </c>
      <c r="C81" s="3">
        <v>60</v>
      </c>
      <c r="D81" s="4">
        <v>0.7</v>
      </c>
      <c r="E81" s="4">
        <v>0.1</v>
      </c>
      <c r="F81" s="4">
        <v>2.2999999999999998</v>
      </c>
      <c r="G81" s="4">
        <v>12.8</v>
      </c>
      <c r="H81" s="7" t="s">
        <v>133</v>
      </c>
      <c r="I81" s="7">
        <v>1</v>
      </c>
      <c r="J81" s="5" t="s">
        <v>64</v>
      </c>
      <c r="K81" s="6" t="s">
        <v>119</v>
      </c>
      <c r="L81" s="3">
        <v>100</v>
      </c>
      <c r="M81" s="4">
        <f>$L81*D81/$C81</f>
        <v>1.1666666666666667</v>
      </c>
      <c r="N81" s="4">
        <f t="shared" ref="N81:P84" si="29">$L81*E81/$C81</f>
        <v>0.16666666666666666</v>
      </c>
      <c r="O81" s="4">
        <f t="shared" si="29"/>
        <v>3.833333333333333</v>
      </c>
      <c r="P81" s="4">
        <f t="shared" si="29"/>
        <v>21.333333333333332</v>
      </c>
    </row>
    <row r="82" spans="1:16">
      <c r="A82" s="5" t="s">
        <v>65</v>
      </c>
      <c r="B82" s="6" t="s">
        <v>66</v>
      </c>
      <c r="C82" s="3">
        <v>200</v>
      </c>
      <c r="D82" s="4">
        <v>1.62</v>
      </c>
      <c r="E82" s="4">
        <v>4.92</v>
      </c>
      <c r="F82" s="4">
        <v>5.28</v>
      </c>
      <c r="G82" s="4">
        <v>72.08</v>
      </c>
      <c r="H82" s="7" t="s">
        <v>133</v>
      </c>
      <c r="I82" s="7">
        <v>1</v>
      </c>
      <c r="J82" s="5" t="s">
        <v>65</v>
      </c>
      <c r="K82" s="6" t="s">
        <v>66</v>
      </c>
      <c r="L82" s="3">
        <v>250</v>
      </c>
      <c r="M82" s="4">
        <f>$L82*D82/$C82</f>
        <v>2.0249999999999999</v>
      </c>
      <c r="N82" s="4">
        <f t="shared" si="29"/>
        <v>6.15</v>
      </c>
      <c r="O82" s="4">
        <f t="shared" si="29"/>
        <v>6.6</v>
      </c>
      <c r="P82" s="4">
        <f t="shared" si="29"/>
        <v>90.1</v>
      </c>
    </row>
    <row r="83" spans="1:16">
      <c r="A83" s="5" t="s">
        <v>24</v>
      </c>
      <c r="B83" s="6" t="s">
        <v>25</v>
      </c>
      <c r="C83" s="3">
        <v>150</v>
      </c>
      <c r="D83" s="4">
        <v>3.2</v>
      </c>
      <c r="E83" s="4">
        <v>5.2</v>
      </c>
      <c r="F83" s="4">
        <v>19.8</v>
      </c>
      <c r="G83" s="4">
        <v>139.4</v>
      </c>
      <c r="H83" s="7" t="s">
        <v>133</v>
      </c>
      <c r="I83" s="7">
        <v>1</v>
      </c>
      <c r="J83" s="5" t="s">
        <v>24</v>
      </c>
      <c r="K83" s="6" t="s">
        <v>25</v>
      </c>
      <c r="L83" s="3">
        <v>200</v>
      </c>
      <c r="M83" s="4">
        <f>$L83*D83/$C83</f>
        <v>4.2666666666666666</v>
      </c>
      <c r="N83" s="4">
        <f t="shared" si="29"/>
        <v>6.9333333333333336</v>
      </c>
      <c r="O83" s="4">
        <f t="shared" si="29"/>
        <v>26.4</v>
      </c>
      <c r="P83" s="4">
        <f t="shared" si="29"/>
        <v>185.86666666666667</v>
      </c>
    </row>
    <row r="84" spans="1:16">
      <c r="A84" s="5" t="s">
        <v>67</v>
      </c>
      <c r="B84" s="6" t="s">
        <v>68</v>
      </c>
      <c r="C84" s="3">
        <v>100</v>
      </c>
      <c r="D84" s="4">
        <v>14.1</v>
      </c>
      <c r="E84" s="4">
        <v>5.7</v>
      </c>
      <c r="F84" s="4">
        <v>4.4000000000000004</v>
      </c>
      <c r="G84" s="4">
        <v>126.4</v>
      </c>
      <c r="H84" s="7" t="s">
        <v>133</v>
      </c>
      <c r="I84" s="7">
        <v>1</v>
      </c>
      <c r="J84" s="5" t="s">
        <v>67</v>
      </c>
      <c r="K84" s="6" t="s">
        <v>68</v>
      </c>
      <c r="L84" s="3">
        <v>120</v>
      </c>
      <c r="M84" s="4">
        <f>$L84*D84/$C84</f>
        <v>16.920000000000002</v>
      </c>
      <c r="N84" s="4">
        <f t="shared" si="29"/>
        <v>6.84</v>
      </c>
      <c r="O84" s="4">
        <f t="shared" si="29"/>
        <v>5.28</v>
      </c>
      <c r="P84" s="4">
        <f t="shared" si="29"/>
        <v>151.68</v>
      </c>
    </row>
    <row r="85" spans="1:16">
      <c r="A85" s="5" t="s">
        <v>30</v>
      </c>
      <c r="B85" s="6" t="s">
        <v>31</v>
      </c>
      <c r="C85" s="3">
        <v>200</v>
      </c>
      <c r="D85" s="4">
        <v>0.5</v>
      </c>
      <c r="E85" s="4"/>
      <c r="F85" s="4">
        <v>19.8</v>
      </c>
      <c r="G85" s="4">
        <v>81</v>
      </c>
      <c r="H85" s="7" t="s">
        <v>133</v>
      </c>
      <c r="I85" s="7">
        <v>1</v>
      </c>
      <c r="J85" s="5" t="s">
        <v>30</v>
      </c>
      <c r="K85" s="6" t="s">
        <v>31</v>
      </c>
      <c r="L85" s="3">
        <v>200</v>
      </c>
      <c r="M85" s="4">
        <v>0.5</v>
      </c>
      <c r="N85" s="4"/>
      <c r="O85" s="4">
        <v>19.8</v>
      </c>
      <c r="P85" s="4">
        <v>81</v>
      </c>
    </row>
    <row r="86" spans="1:16">
      <c r="A86" s="5" t="s">
        <v>14</v>
      </c>
      <c r="B86" s="6" t="s">
        <v>15</v>
      </c>
      <c r="C86" s="3">
        <v>30</v>
      </c>
      <c r="D86" s="4">
        <v>2.31</v>
      </c>
      <c r="E86" s="4">
        <v>0.28799999999999998</v>
      </c>
      <c r="F86" s="4">
        <v>14.372999999999999</v>
      </c>
      <c r="G86" s="4">
        <v>70.8</v>
      </c>
      <c r="H86" s="7" t="s">
        <v>133</v>
      </c>
      <c r="I86" s="7">
        <v>1</v>
      </c>
      <c r="J86" s="5" t="s">
        <v>14</v>
      </c>
      <c r="K86" s="6" t="s">
        <v>15</v>
      </c>
      <c r="L86" s="3">
        <v>30</v>
      </c>
      <c r="M86" s="4">
        <v>2.31</v>
      </c>
      <c r="N86" s="4">
        <v>0.28799999999999998</v>
      </c>
      <c r="O86" s="4">
        <v>14.372999999999999</v>
      </c>
      <c r="P86" s="4">
        <v>70.8</v>
      </c>
    </row>
    <row r="87" spans="1:16">
      <c r="A87" s="5" t="s">
        <v>14</v>
      </c>
      <c r="B87" s="6" t="s">
        <v>16</v>
      </c>
      <c r="C87" s="3">
        <v>60</v>
      </c>
      <c r="D87" s="4">
        <v>3.9</v>
      </c>
      <c r="E87" s="4">
        <v>0.6</v>
      </c>
      <c r="F87" s="4">
        <v>23.7</v>
      </c>
      <c r="G87" s="4">
        <v>117.3</v>
      </c>
      <c r="H87" s="7" t="s">
        <v>133</v>
      </c>
      <c r="I87" s="7">
        <v>1</v>
      </c>
      <c r="J87" s="5" t="s">
        <v>14</v>
      </c>
      <c r="K87" s="6" t="s">
        <v>16</v>
      </c>
      <c r="L87" s="3">
        <v>60</v>
      </c>
      <c r="M87" s="4">
        <v>3.9</v>
      </c>
      <c r="N87" s="4">
        <v>0.6</v>
      </c>
      <c r="O87" s="4">
        <v>23.7</v>
      </c>
      <c r="P87" s="4">
        <v>117.3</v>
      </c>
    </row>
    <row r="88" spans="1:16">
      <c r="A88" s="5"/>
      <c r="B88" s="8" t="s">
        <v>33</v>
      </c>
      <c r="C88" s="9">
        <f>SUM(C81:C87)</f>
        <v>800</v>
      </c>
      <c r="D88" s="10">
        <f>SUM(D81:D87)</f>
        <v>26.33</v>
      </c>
      <c r="E88" s="10">
        <f>SUM(E81:E87)</f>
        <v>16.808</v>
      </c>
      <c r="F88" s="10">
        <f>SUM(F81:F87)</f>
        <v>89.653000000000006</v>
      </c>
      <c r="G88" s="10">
        <f>SUM(G81:G87)</f>
        <v>619.78</v>
      </c>
      <c r="H88" s="7" t="s">
        <v>133</v>
      </c>
      <c r="I88" s="7">
        <v>1</v>
      </c>
      <c r="J88" s="5"/>
      <c r="K88" s="8" t="s">
        <v>33</v>
      </c>
      <c r="L88" s="9">
        <f>SUM(L81:L87)</f>
        <v>960</v>
      </c>
      <c r="M88" s="10">
        <f>SUM(M81:M87)</f>
        <v>31.088333333333331</v>
      </c>
      <c r="N88" s="10">
        <f>SUM(N81:N87)</f>
        <v>20.978000000000002</v>
      </c>
      <c r="O88" s="10">
        <f>SUM(O81:O87)</f>
        <v>99.986333333333334</v>
      </c>
      <c r="P88" s="10">
        <f>SUM(P81:P87)</f>
        <v>718.07999999999993</v>
      </c>
    </row>
    <row r="89" spans="1:16">
      <c r="A89" s="5"/>
      <c r="B89" s="8" t="s">
        <v>34</v>
      </c>
      <c r="C89" s="9">
        <f>C79+C88</f>
        <v>1300</v>
      </c>
      <c r="D89" s="10">
        <f>D79+D88</f>
        <v>47.039999999999992</v>
      </c>
      <c r="E89" s="10">
        <f>E79+E88</f>
        <v>33.207999999999998</v>
      </c>
      <c r="F89" s="10">
        <f>F79+F88</f>
        <v>164.423</v>
      </c>
      <c r="G89" s="10">
        <f>G79+G88</f>
        <v>1149.46</v>
      </c>
      <c r="H89" s="7" t="s">
        <v>133</v>
      </c>
      <c r="I89" s="7">
        <v>1</v>
      </c>
      <c r="J89" s="5"/>
      <c r="K89" s="8" t="s">
        <v>34</v>
      </c>
      <c r="L89" s="9">
        <f>L79+L88</f>
        <v>1510</v>
      </c>
      <c r="M89" s="10">
        <f>M79+M88</f>
        <v>54.648333333333326</v>
      </c>
      <c r="N89" s="10">
        <f>N79+N88</f>
        <v>38.176000000000002</v>
      </c>
      <c r="O89" s="10">
        <f>O79+O88</f>
        <v>185.09933333333333</v>
      </c>
      <c r="P89" s="10">
        <f>P79+P88</f>
        <v>1307.73</v>
      </c>
    </row>
    <row r="90" spans="1:16">
      <c r="A90" s="5"/>
      <c r="B90" s="8"/>
      <c r="C90" s="9"/>
      <c r="D90" s="14">
        <f>D89/77</f>
        <v>0.61090909090909085</v>
      </c>
      <c r="E90" s="14">
        <f>E89/79</f>
        <v>0.42035443037974679</v>
      </c>
      <c r="F90" s="14">
        <f>F89/335</f>
        <v>0.49081492537313431</v>
      </c>
      <c r="G90" s="14">
        <f>G89/2350</f>
        <v>0.48913191489361701</v>
      </c>
      <c r="H90" s="7" t="s">
        <v>131</v>
      </c>
      <c r="I90" s="7">
        <v>1</v>
      </c>
      <c r="J90" s="5"/>
      <c r="K90" s="8"/>
      <c r="L90" s="9"/>
      <c r="M90" s="14">
        <f>M89/90</f>
        <v>0.60720370370370358</v>
      </c>
      <c r="N90" s="14">
        <f>N89/92</f>
        <v>0.41495652173913045</v>
      </c>
      <c r="O90" s="14">
        <f>O89/383</f>
        <v>0.48328807658833767</v>
      </c>
      <c r="P90" s="14">
        <f>P89/2720</f>
        <v>0.48078308823529414</v>
      </c>
    </row>
    <row r="91" spans="1:16" s="27" customFormat="1">
      <c r="A91" s="23"/>
      <c r="B91" s="24" t="s">
        <v>69</v>
      </c>
      <c r="C91" s="25"/>
      <c r="D91" s="26"/>
      <c r="E91" s="26"/>
      <c r="F91" s="26"/>
      <c r="G91" s="26"/>
      <c r="H91" s="7" t="s">
        <v>134</v>
      </c>
      <c r="I91" s="7">
        <v>1</v>
      </c>
      <c r="J91" s="23"/>
      <c r="K91" s="24" t="s">
        <v>69</v>
      </c>
      <c r="L91" s="25"/>
      <c r="M91" s="26"/>
      <c r="N91" s="26"/>
      <c r="O91" s="26"/>
      <c r="P91" s="26"/>
    </row>
    <row r="92" spans="1:16">
      <c r="A92" s="5"/>
      <c r="B92" s="8" t="s">
        <v>10</v>
      </c>
      <c r="C92" s="9"/>
      <c r="D92" s="10"/>
      <c r="E92" s="10"/>
      <c r="F92" s="10"/>
      <c r="G92" s="10"/>
      <c r="H92" s="7" t="s">
        <v>135</v>
      </c>
      <c r="I92" s="7">
        <v>1</v>
      </c>
      <c r="J92" s="5"/>
      <c r="K92" s="8" t="s">
        <v>10</v>
      </c>
      <c r="L92" s="9"/>
      <c r="M92" s="10"/>
      <c r="N92" s="10"/>
      <c r="O92" s="10"/>
      <c r="P92" s="10"/>
    </row>
    <row r="93" spans="1:16">
      <c r="A93" s="5" t="s">
        <v>116</v>
      </c>
      <c r="B93" s="6" t="s">
        <v>70</v>
      </c>
      <c r="C93" s="3">
        <v>200</v>
      </c>
      <c r="D93" s="4">
        <v>10.533333333333333</v>
      </c>
      <c r="E93" s="4">
        <v>9.0666666666666664</v>
      </c>
      <c r="F93" s="4">
        <v>38.266666666666666</v>
      </c>
      <c r="G93" s="4">
        <v>276.93333333333334</v>
      </c>
      <c r="H93" s="7" t="s">
        <v>135</v>
      </c>
      <c r="I93" s="7">
        <v>1</v>
      </c>
      <c r="J93" s="5" t="s">
        <v>116</v>
      </c>
      <c r="K93" s="6" t="s">
        <v>70</v>
      </c>
      <c r="L93" s="3">
        <v>250</v>
      </c>
      <c r="M93" s="4">
        <f>$L93*D93/$C93</f>
        <v>13.166666666666668</v>
      </c>
      <c r="N93" s="4">
        <f t="shared" ref="N93:P93" si="30">$L93*E93/$C93</f>
        <v>11.333333333333332</v>
      </c>
      <c r="O93" s="4">
        <f t="shared" si="30"/>
        <v>47.833333333333329</v>
      </c>
      <c r="P93" s="4">
        <f t="shared" si="30"/>
        <v>346.16666666666663</v>
      </c>
    </row>
    <row r="94" spans="1:16">
      <c r="A94" s="5" t="s">
        <v>71</v>
      </c>
      <c r="B94" s="6" t="s">
        <v>72</v>
      </c>
      <c r="C94" s="3">
        <v>40</v>
      </c>
      <c r="D94" s="4">
        <v>4.8</v>
      </c>
      <c r="E94" s="4">
        <v>4</v>
      </c>
      <c r="F94" s="4">
        <v>0.3</v>
      </c>
      <c r="G94" s="4">
        <v>56.6</v>
      </c>
      <c r="H94" s="7" t="s">
        <v>135</v>
      </c>
      <c r="I94" s="7">
        <v>1</v>
      </c>
      <c r="J94" s="5" t="s">
        <v>71</v>
      </c>
      <c r="K94" s="6" t="s">
        <v>72</v>
      </c>
      <c r="L94" s="3">
        <v>40</v>
      </c>
      <c r="M94" s="4">
        <v>4.8</v>
      </c>
      <c r="N94" s="4">
        <v>4</v>
      </c>
      <c r="O94" s="4">
        <v>0.3</v>
      </c>
      <c r="P94" s="4">
        <v>56.6</v>
      </c>
    </row>
    <row r="95" spans="1:16">
      <c r="A95" s="5" t="s">
        <v>120</v>
      </c>
      <c r="B95" s="6" t="s">
        <v>73</v>
      </c>
      <c r="C95" s="3">
        <v>200</v>
      </c>
      <c r="D95" s="4">
        <v>0.3</v>
      </c>
      <c r="E95" s="4">
        <v>0.1</v>
      </c>
      <c r="F95" s="4">
        <v>7.1</v>
      </c>
      <c r="G95" s="4">
        <v>30</v>
      </c>
      <c r="H95" s="7" t="s">
        <v>135</v>
      </c>
      <c r="I95" s="7">
        <v>1</v>
      </c>
      <c r="J95" s="5" t="s">
        <v>120</v>
      </c>
      <c r="K95" s="6" t="s">
        <v>73</v>
      </c>
      <c r="L95" s="3">
        <v>200</v>
      </c>
      <c r="M95" s="4">
        <v>0.3</v>
      </c>
      <c r="N95" s="4">
        <v>0.1</v>
      </c>
      <c r="O95" s="4">
        <v>7.1</v>
      </c>
      <c r="P95" s="4">
        <v>30</v>
      </c>
    </row>
    <row r="96" spans="1:16">
      <c r="A96" s="5" t="s">
        <v>14</v>
      </c>
      <c r="B96" s="6" t="s">
        <v>16</v>
      </c>
      <c r="C96" s="3">
        <v>30</v>
      </c>
      <c r="D96" s="4">
        <v>1.95</v>
      </c>
      <c r="E96" s="4">
        <v>0.3</v>
      </c>
      <c r="F96" s="4">
        <v>11.85</v>
      </c>
      <c r="G96" s="4">
        <v>58.65</v>
      </c>
      <c r="H96" s="7" t="s">
        <v>135</v>
      </c>
      <c r="I96" s="7">
        <v>1</v>
      </c>
      <c r="J96" s="5" t="s">
        <v>14</v>
      </c>
      <c r="K96" s="6" t="s">
        <v>16</v>
      </c>
      <c r="L96" s="3">
        <v>30</v>
      </c>
      <c r="M96" s="4">
        <v>1.95</v>
      </c>
      <c r="N96" s="4">
        <v>0.3</v>
      </c>
      <c r="O96" s="4">
        <v>11.85</v>
      </c>
      <c r="P96" s="4">
        <v>58.65</v>
      </c>
    </row>
    <row r="97" spans="1:16">
      <c r="A97" s="5" t="s">
        <v>14</v>
      </c>
      <c r="B97" s="6" t="s">
        <v>15</v>
      </c>
      <c r="C97" s="3">
        <v>30</v>
      </c>
      <c r="D97" s="4">
        <v>2.2999999999999998</v>
      </c>
      <c r="E97" s="4">
        <v>0.2</v>
      </c>
      <c r="F97" s="4">
        <v>14.8</v>
      </c>
      <c r="G97" s="4">
        <v>70.3</v>
      </c>
      <c r="H97" s="7" t="s">
        <v>135</v>
      </c>
      <c r="I97" s="7">
        <v>2</v>
      </c>
      <c r="J97" s="5" t="s">
        <v>14</v>
      </c>
      <c r="K97" s="6" t="s">
        <v>15</v>
      </c>
      <c r="L97" s="3">
        <v>30</v>
      </c>
      <c r="M97" s="4">
        <v>2.2999999999999998</v>
      </c>
      <c r="N97" s="4">
        <v>0.2</v>
      </c>
      <c r="O97" s="4">
        <v>14.8</v>
      </c>
      <c r="P97" s="4">
        <v>70.3</v>
      </c>
    </row>
    <row r="98" spans="1:16">
      <c r="A98" s="5"/>
      <c r="B98" s="8" t="s">
        <v>18</v>
      </c>
      <c r="C98" s="9">
        <f>SUM(C93:C97)</f>
        <v>500</v>
      </c>
      <c r="D98" s="10">
        <f>SUM(D93:D97)</f>
        <v>19.883333333333333</v>
      </c>
      <c r="E98" s="10">
        <f>SUM(E93:E97)</f>
        <v>13.666666666666666</v>
      </c>
      <c r="F98" s="10">
        <f>SUM(F93:F97)</f>
        <v>72.316666666666663</v>
      </c>
      <c r="G98" s="10">
        <f>SUM(G93:G97)</f>
        <v>492.48333333333335</v>
      </c>
      <c r="H98" s="7" t="s">
        <v>135</v>
      </c>
      <c r="I98" s="7">
        <v>1</v>
      </c>
      <c r="J98" s="5"/>
      <c r="K98" s="8" t="s">
        <v>18</v>
      </c>
      <c r="L98" s="9">
        <f>SUM(L93:L97)</f>
        <v>550</v>
      </c>
      <c r="M98" s="10">
        <f>SUM(M93:M97)</f>
        <v>22.516666666666669</v>
      </c>
      <c r="N98" s="10">
        <f>SUM(N93:N97)</f>
        <v>15.933333333333332</v>
      </c>
      <c r="O98" s="10">
        <f>SUM(O93:O97)</f>
        <v>81.883333333333326</v>
      </c>
      <c r="P98" s="10">
        <f>SUM(P93:P97)</f>
        <v>561.71666666666658</v>
      </c>
    </row>
    <row r="99" spans="1:16">
      <c r="A99" s="18"/>
      <c r="B99" s="15" t="s">
        <v>19</v>
      </c>
      <c r="C99" s="18"/>
      <c r="D99" s="18"/>
      <c r="E99" s="18"/>
      <c r="F99" s="18"/>
      <c r="G99" s="18"/>
      <c r="H99" s="7" t="s">
        <v>136</v>
      </c>
      <c r="I99" s="7">
        <v>1</v>
      </c>
      <c r="J99" s="18"/>
      <c r="K99" s="15" t="s">
        <v>19</v>
      </c>
      <c r="L99" s="18"/>
      <c r="M99" s="18"/>
      <c r="N99" s="18"/>
      <c r="O99" s="18"/>
      <c r="P99" s="18"/>
    </row>
    <row r="100" spans="1:16">
      <c r="A100" s="5" t="s">
        <v>40</v>
      </c>
      <c r="B100" s="6" t="s">
        <v>118</v>
      </c>
      <c r="C100" s="3">
        <v>60</v>
      </c>
      <c r="D100" s="4">
        <v>0.5</v>
      </c>
      <c r="E100" s="4">
        <v>0.1</v>
      </c>
      <c r="F100" s="4">
        <v>1.5</v>
      </c>
      <c r="G100" s="4">
        <v>8.5</v>
      </c>
      <c r="H100" s="7" t="s">
        <v>123</v>
      </c>
      <c r="I100" s="7">
        <v>1</v>
      </c>
      <c r="J100" s="5" t="s">
        <v>40</v>
      </c>
      <c r="K100" s="6" t="s">
        <v>118</v>
      </c>
      <c r="L100" s="3">
        <v>100</v>
      </c>
      <c r="M100" s="4">
        <f>$L100*D100/$C100</f>
        <v>0.83333333333333337</v>
      </c>
      <c r="N100" s="4">
        <f t="shared" ref="N100" si="31">$L100*E100/$C100</f>
        <v>0.16666666666666666</v>
      </c>
      <c r="O100" s="4">
        <f t="shared" ref="O100" si="32">$L100*F100/$C100</f>
        <v>2.5</v>
      </c>
      <c r="P100" s="4">
        <f t="shared" ref="P100" si="33">$L100*G100/$C100</f>
        <v>14.166666666666666</v>
      </c>
    </row>
    <row r="101" spans="1:16">
      <c r="A101" s="5" t="s">
        <v>53</v>
      </c>
      <c r="B101" s="6" t="s">
        <v>74</v>
      </c>
      <c r="C101" s="3">
        <v>200</v>
      </c>
      <c r="D101" s="4">
        <v>2.52</v>
      </c>
      <c r="E101" s="4">
        <v>2.16</v>
      </c>
      <c r="F101" s="4">
        <v>18.12</v>
      </c>
      <c r="G101" s="4">
        <v>102</v>
      </c>
      <c r="H101" s="7" t="s">
        <v>136</v>
      </c>
      <c r="I101" s="7">
        <v>1</v>
      </c>
      <c r="J101" s="5" t="s">
        <v>53</v>
      </c>
      <c r="K101" s="6" t="s">
        <v>74</v>
      </c>
      <c r="L101" s="3">
        <v>250</v>
      </c>
      <c r="M101" s="4">
        <f>$L101*D101/$C101</f>
        <v>3.15</v>
      </c>
      <c r="N101" s="4">
        <f t="shared" ref="N101:P103" si="34">$L101*E101/$C101</f>
        <v>2.7</v>
      </c>
      <c r="O101" s="4">
        <f t="shared" si="34"/>
        <v>22.65</v>
      </c>
      <c r="P101" s="4">
        <f t="shared" si="34"/>
        <v>127.5</v>
      </c>
    </row>
    <row r="102" spans="1:16">
      <c r="A102" s="5" t="s">
        <v>44</v>
      </c>
      <c r="B102" s="6" t="s">
        <v>45</v>
      </c>
      <c r="C102" s="3">
        <v>150</v>
      </c>
      <c r="D102" s="4">
        <v>3.7</v>
      </c>
      <c r="E102" s="4">
        <v>4.8</v>
      </c>
      <c r="F102" s="4">
        <v>36.5</v>
      </c>
      <c r="G102" s="4">
        <v>203.5</v>
      </c>
      <c r="H102" s="7" t="s">
        <v>127</v>
      </c>
      <c r="I102" s="7">
        <v>2</v>
      </c>
      <c r="J102" s="5" t="s">
        <v>44</v>
      </c>
      <c r="K102" s="6" t="s">
        <v>45</v>
      </c>
      <c r="L102" s="3">
        <v>180</v>
      </c>
      <c r="M102" s="4">
        <f>$L102*D102/$C102</f>
        <v>4.4400000000000004</v>
      </c>
      <c r="N102" s="4">
        <f t="shared" si="34"/>
        <v>5.76</v>
      </c>
      <c r="O102" s="4">
        <f t="shared" si="34"/>
        <v>43.8</v>
      </c>
      <c r="P102" s="4">
        <f t="shared" si="34"/>
        <v>244.2</v>
      </c>
    </row>
    <row r="103" spans="1:16">
      <c r="A103" s="5" t="s">
        <v>75</v>
      </c>
      <c r="B103" s="6" t="s">
        <v>76</v>
      </c>
      <c r="C103" s="3">
        <v>90</v>
      </c>
      <c r="D103" s="4">
        <v>15.074999999999999</v>
      </c>
      <c r="E103" s="4">
        <v>14.175000000000001</v>
      </c>
      <c r="F103" s="4">
        <v>5.9625000000000004</v>
      </c>
      <c r="G103" s="4">
        <v>212.85</v>
      </c>
      <c r="H103" s="7" t="s">
        <v>136</v>
      </c>
      <c r="I103" s="7">
        <v>1</v>
      </c>
      <c r="J103" s="5" t="s">
        <v>75</v>
      </c>
      <c r="K103" s="6" t="s">
        <v>76</v>
      </c>
      <c r="L103" s="3">
        <v>100</v>
      </c>
      <c r="M103" s="4">
        <f>$L103*D103/$C103</f>
        <v>16.75</v>
      </c>
      <c r="N103" s="4">
        <f t="shared" si="34"/>
        <v>15.75</v>
      </c>
      <c r="O103" s="4">
        <f t="shared" si="34"/>
        <v>6.625</v>
      </c>
      <c r="P103" s="4">
        <f t="shared" si="34"/>
        <v>236.5</v>
      </c>
    </row>
    <row r="104" spans="1:16">
      <c r="A104" s="5" t="s">
        <v>30</v>
      </c>
      <c r="B104" s="6" t="s">
        <v>31</v>
      </c>
      <c r="C104" s="3">
        <v>200</v>
      </c>
      <c r="D104" s="4">
        <v>0.5</v>
      </c>
      <c r="E104" s="4"/>
      <c r="F104" s="4">
        <v>19.8</v>
      </c>
      <c r="G104" s="4">
        <v>81</v>
      </c>
      <c r="H104" s="7" t="s">
        <v>136</v>
      </c>
      <c r="I104" s="7">
        <v>1</v>
      </c>
      <c r="J104" s="5" t="s">
        <v>30</v>
      </c>
      <c r="K104" s="6" t="s">
        <v>31</v>
      </c>
      <c r="L104" s="3">
        <v>200</v>
      </c>
      <c r="M104" s="4">
        <v>0.5</v>
      </c>
      <c r="N104" s="4"/>
      <c r="O104" s="4">
        <v>19.8</v>
      </c>
      <c r="P104" s="4">
        <v>81</v>
      </c>
    </row>
    <row r="105" spans="1:16">
      <c r="A105" s="5" t="s">
        <v>14</v>
      </c>
      <c r="B105" s="6" t="s">
        <v>15</v>
      </c>
      <c r="C105" s="3">
        <v>30</v>
      </c>
      <c r="D105" s="4">
        <v>2.31</v>
      </c>
      <c r="E105" s="4">
        <v>0.28799999999999998</v>
      </c>
      <c r="F105" s="4">
        <v>14.372999999999999</v>
      </c>
      <c r="G105" s="4">
        <v>70.8</v>
      </c>
      <c r="H105" s="7" t="s">
        <v>136</v>
      </c>
      <c r="I105" s="7">
        <v>1</v>
      </c>
      <c r="J105" s="5" t="s">
        <v>14</v>
      </c>
      <c r="K105" s="6" t="s">
        <v>15</v>
      </c>
      <c r="L105" s="3">
        <v>30</v>
      </c>
      <c r="M105" s="4">
        <v>2.31</v>
      </c>
      <c r="N105" s="4">
        <v>0.28799999999999998</v>
      </c>
      <c r="O105" s="4">
        <v>14.372999999999999</v>
      </c>
      <c r="P105" s="4">
        <v>70.8</v>
      </c>
    </row>
    <row r="106" spans="1:16">
      <c r="A106" s="5" t="s">
        <v>14</v>
      </c>
      <c r="B106" s="6" t="s">
        <v>16</v>
      </c>
      <c r="C106" s="3">
        <v>60</v>
      </c>
      <c r="D106" s="4">
        <v>3.9</v>
      </c>
      <c r="E106" s="4">
        <v>0.6</v>
      </c>
      <c r="F106" s="4">
        <v>23.7</v>
      </c>
      <c r="G106" s="4">
        <v>117.3</v>
      </c>
      <c r="H106" s="7" t="s">
        <v>136</v>
      </c>
      <c r="I106" s="7">
        <v>1</v>
      </c>
      <c r="J106" s="5" t="s">
        <v>14</v>
      </c>
      <c r="K106" s="6" t="s">
        <v>16</v>
      </c>
      <c r="L106" s="3">
        <v>60</v>
      </c>
      <c r="M106" s="4">
        <v>3.9</v>
      </c>
      <c r="N106" s="4">
        <v>0.6</v>
      </c>
      <c r="O106" s="4">
        <v>23.7</v>
      </c>
      <c r="P106" s="4">
        <v>117.3</v>
      </c>
    </row>
    <row r="107" spans="1:16">
      <c r="A107" s="5"/>
      <c r="B107" s="8" t="s">
        <v>33</v>
      </c>
      <c r="C107" s="9">
        <f>SUM(C100:C106)</f>
        <v>790</v>
      </c>
      <c r="D107" s="10">
        <f>SUM(D100:D106)</f>
        <v>28.504999999999999</v>
      </c>
      <c r="E107" s="10">
        <f>SUM(E100:E106)</f>
        <v>22.123000000000001</v>
      </c>
      <c r="F107" s="10">
        <f>SUM(F100:F106)</f>
        <v>119.95550000000001</v>
      </c>
      <c r="G107" s="10">
        <f>SUM(G100:G106)</f>
        <v>795.94999999999993</v>
      </c>
      <c r="H107" s="7" t="s">
        <v>136</v>
      </c>
      <c r="I107" s="7">
        <v>1</v>
      </c>
      <c r="J107" s="5"/>
      <c r="K107" s="8" t="s">
        <v>33</v>
      </c>
      <c r="L107" s="9">
        <f>SUM(L100:L106)</f>
        <v>920</v>
      </c>
      <c r="M107" s="10">
        <f>SUM(M100:M106)</f>
        <v>31.883333333333329</v>
      </c>
      <c r="N107" s="10">
        <f>SUM(N100:N106)</f>
        <v>25.264666666666667</v>
      </c>
      <c r="O107" s="10">
        <f>SUM(O100:O106)</f>
        <v>133.44799999999998</v>
      </c>
      <c r="P107" s="10">
        <f>SUM(P100:P106)</f>
        <v>891.46666666666658</v>
      </c>
    </row>
    <row r="108" spans="1:16">
      <c r="A108" s="5"/>
      <c r="B108" s="8" t="s">
        <v>34</v>
      </c>
      <c r="C108" s="9">
        <f>C98+C107</f>
        <v>1290</v>
      </c>
      <c r="D108" s="10">
        <f>D98+D107</f>
        <v>48.388333333333335</v>
      </c>
      <c r="E108" s="10">
        <f>E98+E107</f>
        <v>35.789666666666669</v>
      </c>
      <c r="F108" s="10">
        <f>F98+F107</f>
        <v>192.27216666666669</v>
      </c>
      <c r="G108" s="10">
        <f>G98+G107</f>
        <v>1288.4333333333334</v>
      </c>
      <c r="H108" s="7" t="s">
        <v>134</v>
      </c>
      <c r="I108" s="7">
        <v>1</v>
      </c>
      <c r="J108" s="5"/>
      <c r="K108" s="8" t="s">
        <v>34</v>
      </c>
      <c r="L108" s="9">
        <f>L98+L107</f>
        <v>1470</v>
      </c>
      <c r="M108" s="10">
        <f>M98+M107</f>
        <v>54.4</v>
      </c>
      <c r="N108" s="10">
        <f>N98+N107</f>
        <v>41.198</v>
      </c>
      <c r="O108" s="10">
        <f>O98+O107</f>
        <v>215.3313333333333</v>
      </c>
      <c r="P108" s="10">
        <f>P98+P107</f>
        <v>1453.1833333333332</v>
      </c>
    </row>
    <row r="109" spans="1:16">
      <c r="A109" s="5"/>
      <c r="B109" s="8"/>
      <c r="C109" s="9"/>
      <c r="D109" s="14">
        <f>D108/77</f>
        <v>0.62841991341991343</v>
      </c>
      <c r="E109" s="14">
        <f>E108/79</f>
        <v>0.45303375527426165</v>
      </c>
      <c r="F109" s="14">
        <f>F108/335</f>
        <v>0.5739467661691543</v>
      </c>
      <c r="G109" s="14">
        <f>G108/2350</f>
        <v>0.54826950354609927</v>
      </c>
      <c r="H109" s="7" t="s">
        <v>134</v>
      </c>
      <c r="I109" s="7">
        <v>1</v>
      </c>
      <c r="J109" s="5"/>
      <c r="K109" s="8"/>
      <c r="L109" s="9"/>
      <c r="M109" s="14">
        <f>M108/90</f>
        <v>0.60444444444444445</v>
      </c>
      <c r="N109" s="14">
        <f>N108/92</f>
        <v>0.44780434782608697</v>
      </c>
      <c r="O109" s="14">
        <f>O108/383</f>
        <v>0.56222280243690159</v>
      </c>
      <c r="P109" s="14">
        <f>P108/2720</f>
        <v>0.53425857843137248</v>
      </c>
    </row>
    <row r="110" spans="1:16" s="27" customFormat="1">
      <c r="A110" s="23"/>
      <c r="B110" s="24" t="s">
        <v>86</v>
      </c>
      <c r="C110" s="25"/>
      <c r="D110" s="26"/>
      <c r="E110" s="26"/>
      <c r="F110" s="26"/>
      <c r="G110" s="26"/>
      <c r="H110" s="27" t="s">
        <v>128</v>
      </c>
      <c r="I110" s="27">
        <v>2</v>
      </c>
      <c r="J110" s="23"/>
      <c r="K110" s="24" t="s">
        <v>86</v>
      </c>
      <c r="L110" s="25"/>
      <c r="M110" s="26"/>
      <c r="N110" s="26"/>
      <c r="O110" s="26"/>
      <c r="P110" s="26"/>
    </row>
    <row r="111" spans="1:16">
      <c r="A111" s="5"/>
      <c r="B111" s="8" t="s">
        <v>10</v>
      </c>
      <c r="C111" s="9"/>
      <c r="D111" s="10"/>
      <c r="E111" s="10"/>
      <c r="F111" s="10"/>
      <c r="G111" s="10"/>
      <c r="H111" s="7" t="s">
        <v>126</v>
      </c>
      <c r="I111" s="7">
        <v>2</v>
      </c>
      <c r="J111" s="5"/>
      <c r="K111" s="8" t="s">
        <v>10</v>
      </c>
      <c r="L111" s="9"/>
      <c r="M111" s="10"/>
      <c r="N111" s="10"/>
      <c r="O111" s="10"/>
      <c r="P111" s="10"/>
    </row>
    <row r="112" spans="1:16">
      <c r="A112" s="5" t="s">
        <v>87</v>
      </c>
      <c r="B112" s="6" t="s">
        <v>88</v>
      </c>
      <c r="C112" s="3">
        <v>150</v>
      </c>
      <c r="D112" s="4">
        <v>6.2249999999999996</v>
      </c>
      <c r="E112" s="4">
        <v>7.65</v>
      </c>
      <c r="F112" s="4">
        <v>28.2</v>
      </c>
      <c r="G112" s="4">
        <v>206.17500000000001</v>
      </c>
      <c r="H112" s="7" t="s">
        <v>126</v>
      </c>
      <c r="I112" s="7">
        <v>2</v>
      </c>
      <c r="J112" s="5" t="s">
        <v>87</v>
      </c>
      <c r="K112" s="6" t="s">
        <v>88</v>
      </c>
      <c r="L112" s="3">
        <v>250</v>
      </c>
      <c r="M112" s="4">
        <f>$L112*D112/$C112</f>
        <v>10.375</v>
      </c>
      <c r="N112" s="4">
        <f t="shared" ref="N112:P112" si="35">$L112*E112/$C112</f>
        <v>12.75</v>
      </c>
      <c r="O112" s="4">
        <f t="shared" si="35"/>
        <v>47</v>
      </c>
      <c r="P112" s="4">
        <f t="shared" si="35"/>
        <v>343.625</v>
      </c>
    </row>
    <row r="113" spans="1:16">
      <c r="A113" s="13" t="s">
        <v>115</v>
      </c>
      <c r="B113" s="6" t="s">
        <v>13</v>
      </c>
      <c r="C113" s="3">
        <v>200</v>
      </c>
      <c r="D113" s="4">
        <v>3.9</v>
      </c>
      <c r="E113" s="4">
        <v>2.9</v>
      </c>
      <c r="F113" s="4">
        <v>11.2</v>
      </c>
      <c r="G113" s="4">
        <v>86</v>
      </c>
      <c r="H113" s="7" t="s">
        <v>126</v>
      </c>
      <c r="I113" s="7">
        <v>2</v>
      </c>
      <c r="J113" s="13" t="s">
        <v>115</v>
      </c>
      <c r="K113" s="6" t="s">
        <v>13</v>
      </c>
      <c r="L113" s="3">
        <v>200</v>
      </c>
      <c r="M113" s="4">
        <v>3.9</v>
      </c>
      <c r="N113" s="4">
        <v>2.9</v>
      </c>
      <c r="O113" s="4">
        <v>11.2</v>
      </c>
      <c r="P113" s="4">
        <v>86</v>
      </c>
    </row>
    <row r="114" spans="1:16" s="29" customFormat="1">
      <c r="A114" s="5" t="s">
        <v>14</v>
      </c>
      <c r="B114" s="6" t="s">
        <v>151</v>
      </c>
      <c r="C114" s="3">
        <v>30</v>
      </c>
      <c r="D114" s="4">
        <v>2.31</v>
      </c>
      <c r="E114" s="4">
        <v>0.81</v>
      </c>
      <c r="F114" s="4">
        <v>16.139999999999997</v>
      </c>
      <c r="G114" s="4">
        <v>82.5</v>
      </c>
      <c r="H114" s="7" t="s">
        <v>126</v>
      </c>
      <c r="I114" s="7">
        <v>1</v>
      </c>
      <c r="J114" s="5" t="s">
        <v>14</v>
      </c>
      <c r="K114" s="6" t="s">
        <v>15</v>
      </c>
      <c r="L114" s="3">
        <v>30</v>
      </c>
      <c r="M114" s="4">
        <v>2.31</v>
      </c>
      <c r="N114" s="4">
        <v>0.28799999999999998</v>
      </c>
      <c r="O114" s="4">
        <v>14.372999999999999</v>
      </c>
      <c r="P114" s="4">
        <v>70.8</v>
      </c>
    </row>
    <row r="115" spans="1:16">
      <c r="A115" s="5" t="s">
        <v>14</v>
      </c>
      <c r="B115" s="6" t="s">
        <v>16</v>
      </c>
      <c r="C115" s="1">
        <v>20</v>
      </c>
      <c r="D115" s="2">
        <v>1.3</v>
      </c>
      <c r="E115" s="2">
        <v>0.2</v>
      </c>
      <c r="F115" s="2">
        <v>7.9</v>
      </c>
      <c r="G115" s="2">
        <v>39.1</v>
      </c>
      <c r="H115" s="7" t="s">
        <v>126</v>
      </c>
      <c r="I115" s="7">
        <v>2</v>
      </c>
      <c r="J115" s="5" t="s">
        <v>14</v>
      </c>
      <c r="K115" s="6" t="s">
        <v>16</v>
      </c>
      <c r="L115" s="1">
        <v>20</v>
      </c>
      <c r="M115" s="2">
        <v>1.3</v>
      </c>
      <c r="N115" s="2">
        <v>0.2</v>
      </c>
      <c r="O115" s="2">
        <v>7.9</v>
      </c>
      <c r="P115" s="2">
        <v>39.1</v>
      </c>
    </row>
    <row r="116" spans="1:16">
      <c r="A116" s="5" t="s">
        <v>14</v>
      </c>
      <c r="B116" s="6" t="s">
        <v>89</v>
      </c>
      <c r="C116" s="3">
        <v>15</v>
      </c>
      <c r="D116" s="4">
        <v>3.3</v>
      </c>
      <c r="E116" s="4">
        <v>3.95</v>
      </c>
      <c r="F116" s="4"/>
      <c r="G116" s="4">
        <v>48.9</v>
      </c>
      <c r="H116" s="7" t="s">
        <v>126</v>
      </c>
      <c r="I116" s="7">
        <v>2</v>
      </c>
      <c r="J116" s="5" t="s">
        <v>14</v>
      </c>
      <c r="K116" s="6" t="s">
        <v>89</v>
      </c>
      <c r="L116" s="3">
        <v>15</v>
      </c>
      <c r="M116" s="4">
        <v>3.3</v>
      </c>
      <c r="N116" s="4">
        <v>3.95</v>
      </c>
      <c r="O116" s="4"/>
      <c r="P116" s="4">
        <v>48.9</v>
      </c>
    </row>
    <row r="117" spans="1:16">
      <c r="A117" s="5" t="s">
        <v>14</v>
      </c>
      <c r="B117" s="6" t="s">
        <v>141</v>
      </c>
      <c r="C117" s="3">
        <v>200</v>
      </c>
      <c r="D117" s="4">
        <v>0.83333333333333337</v>
      </c>
      <c r="E117" s="4">
        <v>0.83333333333333337</v>
      </c>
      <c r="F117" s="4">
        <v>19.666666666666668</v>
      </c>
      <c r="G117" s="4">
        <v>88.833333333333329</v>
      </c>
      <c r="H117" s="7" t="s">
        <v>126</v>
      </c>
      <c r="I117" s="7">
        <v>2</v>
      </c>
      <c r="J117" s="5" t="s">
        <v>14</v>
      </c>
      <c r="K117" s="6" t="s">
        <v>141</v>
      </c>
      <c r="L117" s="3">
        <v>200</v>
      </c>
      <c r="M117" s="4">
        <v>0.83333333333333337</v>
      </c>
      <c r="N117" s="4">
        <v>0.83333333333333337</v>
      </c>
      <c r="O117" s="4">
        <v>19.666666666666668</v>
      </c>
      <c r="P117" s="4">
        <v>88.833333333333329</v>
      </c>
    </row>
    <row r="118" spans="1:16">
      <c r="A118" s="5"/>
      <c r="B118" s="8" t="s">
        <v>18</v>
      </c>
      <c r="C118" s="9">
        <f>SUM(C112:C117)</f>
        <v>615</v>
      </c>
      <c r="D118" s="10">
        <f t="shared" ref="D118:G118" si="36">SUM(D112:D117)</f>
        <v>17.868333333333332</v>
      </c>
      <c r="E118" s="10">
        <f t="shared" si="36"/>
        <v>16.343333333333334</v>
      </c>
      <c r="F118" s="10">
        <f t="shared" si="36"/>
        <v>83.106666666666655</v>
      </c>
      <c r="G118" s="10">
        <f t="shared" si="36"/>
        <v>551.50833333333333</v>
      </c>
      <c r="H118" s="7" t="s">
        <v>126</v>
      </c>
      <c r="I118" s="7">
        <v>2</v>
      </c>
      <c r="J118" s="5"/>
      <c r="K118" s="8" t="s">
        <v>18</v>
      </c>
      <c r="L118" s="9">
        <f>SUM(L112:L117)</f>
        <v>715</v>
      </c>
      <c r="M118" s="10">
        <f t="shared" ref="M118:P118" si="37">SUM(M112:M117)</f>
        <v>22.018333333333334</v>
      </c>
      <c r="N118" s="10">
        <f t="shared" si="37"/>
        <v>20.921333333333333</v>
      </c>
      <c r="O118" s="10">
        <f t="shared" si="37"/>
        <v>100.13966666666668</v>
      </c>
      <c r="P118" s="10">
        <f t="shared" si="37"/>
        <v>677.25833333333333</v>
      </c>
    </row>
    <row r="119" spans="1:16">
      <c r="A119" s="5"/>
      <c r="B119" s="8" t="s">
        <v>19</v>
      </c>
      <c r="C119" s="9"/>
      <c r="D119" s="10"/>
      <c r="E119" s="10"/>
      <c r="F119" s="10"/>
      <c r="G119" s="10"/>
      <c r="H119" s="7" t="s">
        <v>127</v>
      </c>
      <c r="I119" s="7">
        <v>2</v>
      </c>
      <c r="J119" s="5"/>
      <c r="K119" s="8" t="s">
        <v>19</v>
      </c>
      <c r="L119" s="9"/>
      <c r="M119" s="10"/>
      <c r="N119" s="10"/>
      <c r="O119" s="10"/>
      <c r="P119" s="10"/>
    </row>
    <row r="120" spans="1:16">
      <c r="A120" s="5" t="s">
        <v>40</v>
      </c>
      <c r="B120" s="6" t="s">
        <v>118</v>
      </c>
      <c r="C120" s="3">
        <v>60</v>
      </c>
      <c r="D120" s="4">
        <v>0.5</v>
      </c>
      <c r="E120" s="4">
        <v>0.1</v>
      </c>
      <c r="F120" s="4">
        <v>1.5</v>
      </c>
      <c r="G120" s="4">
        <v>8.5</v>
      </c>
      <c r="H120" s="7" t="s">
        <v>127</v>
      </c>
      <c r="I120" s="7">
        <v>2</v>
      </c>
      <c r="J120" s="5" t="s">
        <v>40</v>
      </c>
      <c r="K120" s="6" t="s">
        <v>41</v>
      </c>
      <c r="L120" s="3">
        <v>100</v>
      </c>
      <c r="M120" s="4">
        <f>$L120*D120/$C120</f>
        <v>0.83333333333333337</v>
      </c>
      <c r="N120" s="4">
        <f t="shared" ref="N120:P123" si="38">$L120*E120/$C120</f>
        <v>0.16666666666666666</v>
      </c>
      <c r="O120" s="4">
        <f t="shared" si="38"/>
        <v>2.5</v>
      </c>
      <c r="P120" s="4">
        <f t="shared" si="38"/>
        <v>14.166666666666666</v>
      </c>
    </row>
    <row r="121" spans="1:16">
      <c r="A121" s="5" t="s">
        <v>90</v>
      </c>
      <c r="B121" s="6" t="s">
        <v>91</v>
      </c>
      <c r="C121" s="3">
        <v>200</v>
      </c>
      <c r="D121" s="4">
        <v>1.42</v>
      </c>
      <c r="E121" s="4">
        <v>3.7200000000000006</v>
      </c>
      <c r="F121" s="4">
        <v>8.08</v>
      </c>
      <c r="G121" s="4">
        <v>71.2</v>
      </c>
      <c r="H121" s="7" t="s">
        <v>127</v>
      </c>
      <c r="I121" s="7">
        <v>2</v>
      </c>
      <c r="J121" s="5" t="s">
        <v>90</v>
      </c>
      <c r="K121" s="6" t="s">
        <v>91</v>
      </c>
      <c r="L121" s="3">
        <v>250</v>
      </c>
      <c r="M121" s="4">
        <f>$L121*D121/$C121</f>
        <v>1.7749999999999999</v>
      </c>
      <c r="N121" s="4">
        <f t="shared" si="38"/>
        <v>4.6500000000000004</v>
      </c>
      <c r="O121" s="4">
        <f t="shared" si="38"/>
        <v>10.1</v>
      </c>
      <c r="P121" s="4">
        <f t="shared" si="38"/>
        <v>89</v>
      </c>
    </row>
    <row r="122" spans="1:16">
      <c r="A122" s="5" t="s">
        <v>24</v>
      </c>
      <c r="B122" s="6" t="s">
        <v>25</v>
      </c>
      <c r="C122" s="3">
        <v>150</v>
      </c>
      <c r="D122" s="4">
        <v>3.2</v>
      </c>
      <c r="E122" s="4">
        <v>5.2</v>
      </c>
      <c r="F122" s="4">
        <v>19.8</v>
      </c>
      <c r="G122" s="4">
        <v>139.4</v>
      </c>
      <c r="H122" s="7" t="s">
        <v>139</v>
      </c>
      <c r="I122" s="7">
        <v>1</v>
      </c>
      <c r="J122" s="5" t="s">
        <v>24</v>
      </c>
      <c r="K122" s="6" t="s">
        <v>25</v>
      </c>
      <c r="L122" s="3">
        <v>180</v>
      </c>
      <c r="M122" s="4">
        <f>$L122*D122/$C122</f>
        <v>3.84</v>
      </c>
      <c r="N122" s="4">
        <f t="shared" si="38"/>
        <v>6.24</v>
      </c>
      <c r="O122" s="4">
        <f t="shared" si="38"/>
        <v>23.76</v>
      </c>
      <c r="P122" s="4">
        <f t="shared" si="38"/>
        <v>167.28</v>
      </c>
    </row>
    <row r="123" spans="1:16">
      <c r="A123" s="5" t="s">
        <v>92</v>
      </c>
      <c r="B123" s="31" t="s">
        <v>93</v>
      </c>
      <c r="C123" s="3">
        <v>70</v>
      </c>
      <c r="D123" s="4">
        <v>12.786666666666667</v>
      </c>
      <c r="E123" s="4">
        <v>12.226666666666667</v>
      </c>
      <c r="F123" s="4">
        <v>11.573333333333332</v>
      </c>
      <c r="G123" s="4">
        <v>206.54666666666665</v>
      </c>
      <c r="H123" s="7" t="s">
        <v>127</v>
      </c>
      <c r="I123" s="7">
        <v>2</v>
      </c>
      <c r="J123" s="5" t="s">
        <v>92</v>
      </c>
      <c r="K123" s="6" t="s">
        <v>93</v>
      </c>
      <c r="L123" s="3">
        <v>90</v>
      </c>
      <c r="M123" s="4">
        <f>$L123*D123/$C123</f>
        <v>16.439999999999998</v>
      </c>
      <c r="N123" s="4">
        <f t="shared" si="38"/>
        <v>15.72</v>
      </c>
      <c r="O123" s="4">
        <f t="shared" si="38"/>
        <v>14.879999999999999</v>
      </c>
      <c r="P123" s="4">
        <f t="shared" si="38"/>
        <v>265.55999999999995</v>
      </c>
    </row>
    <row r="124" spans="1:16">
      <c r="A124" s="5" t="s">
        <v>48</v>
      </c>
      <c r="B124" s="6" t="s">
        <v>49</v>
      </c>
      <c r="C124" s="3">
        <v>30</v>
      </c>
      <c r="D124" s="4">
        <v>0.86999999999999988</v>
      </c>
      <c r="E124" s="4">
        <v>4.95</v>
      </c>
      <c r="F124" s="4">
        <v>1.98</v>
      </c>
      <c r="G124" s="4">
        <v>55.83</v>
      </c>
      <c r="H124" s="7" t="s">
        <v>127</v>
      </c>
      <c r="I124" s="7">
        <v>2</v>
      </c>
      <c r="J124" s="5" t="s">
        <v>48</v>
      </c>
      <c r="K124" s="6" t="s">
        <v>49</v>
      </c>
      <c r="L124" s="3">
        <v>30</v>
      </c>
      <c r="M124" s="4">
        <v>0.86999999999999988</v>
      </c>
      <c r="N124" s="4">
        <v>4.95</v>
      </c>
      <c r="O124" s="4">
        <v>1.98</v>
      </c>
      <c r="P124" s="4">
        <v>55.83</v>
      </c>
    </row>
    <row r="125" spans="1:16">
      <c r="A125" s="5" t="s">
        <v>121</v>
      </c>
      <c r="B125" s="6" t="s">
        <v>84</v>
      </c>
      <c r="C125" s="3">
        <v>200</v>
      </c>
      <c r="D125" s="4">
        <v>0.2</v>
      </c>
      <c r="E125" s="4">
        <v>0.1</v>
      </c>
      <c r="F125" s="4">
        <v>9.9</v>
      </c>
      <c r="G125" s="4">
        <v>41.6</v>
      </c>
      <c r="H125" s="7" t="s">
        <v>127</v>
      </c>
      <c r="I125" s="7">
        <v>2</v>
      </c>
      <c r="J125" s="5" t="s">
        <v>121</v>
      </c>
      <c r="K125" s="6" t="s">
        <v>84</v>
      </c>
      <c r="L125" s="3">
        <v>200</v>
      </c>
      <c r="M125" s="4">
        <v>0.2</v>
      </c>
      <c r="N125" s="4">
        <v>0.1</v>
      </c>
      <c r="O125" s="4">
        <v>9.9</v>
      </c>
      <c r="P125" s="4">
        <v>41.6</v>
      </c>
    </row>
    <row r="126" spans="1:16">
      <c r="A126" s="5" t="s">
        <v>14</v>
      </c>
      <c r="B126" s="6" t="s">
        <v>15</v>
      </c>
      <c r="C126" s="3">
        <v>60</v>
      </c>
      <c r="D126" s="4">
        <v>4.5999999999999996</v>
      </c>
      <c r="E126" s="4">
        <v>0.5</v>
      </c>
      <c r="F126" s="4">
        <v>29.5</v>
      </c>
      <c r="G126" s="4">
        <v>140.6</v>
      </c>
      <c r="H126" s="7" t="s">
        <v>123</v>
      </c>
      <c r="I126" s="7">
        <v>2</v>
      </c>
      <c r="J126" s="5" t="s">
        <v>14</v>
      </c>
      <c r="K126" s="6" t="s">
        <v>15</v>
      </c>
      <c r="L126" s="3">
        <v>60</v>
      </c>
      <c r="M126" s="4">
        <v>4.5999999999999996</v>
      </c>
      <c r="N126" s="4">
        <v>0.5</v>
      </c>
      <c r="O126" s="4">
        <v>29.5</v>
      </c>
      <c r="P126" s="4">
        <v>140.6</v>
      </c>
    </row>
    <row r="127" spans="1:16">
      <c r="A127" s="5" t="s">
        <v>14</v>
      </c>
      <c r="B127" s="6" t="s">
        <v>16</v>
      </c>
      <c r="C127" s="3">
        <v>30</v>
      </c>
      <c r="D127" s="4">
        <v>1.95</v>
      </c>
      <c r="E127" s="4">
        <v>0.3</v>
      </c>
      <c r="F127" s="4">
        <v>11.85</v>
      </c>
      <c r="G127" s="4">
        <v>58.65</v>
      </c>
      <c r="H127" s="7" t="s">
        <v>127</v>
      </c>
      <c r="I127" s="7">
        <v>2</v>
      </c>
      <c r="J127" s="5" t="s">
        <v>14</v>
      </c>
      <c r="K127" s="6" t="s">
        <v>16</v>
      </c>
      <c r="L127" s="3">
        <v>30</v>
      </c>
      <c r="M127" s="4">
        <v>1.95</v>
      </c>
      <c r="N127" s="4">
        <v>0.3</v>
      </c>
      <c r="O127" s="4">
        <v>11.85</v>
      </c>
      <c r="P127" s="4">
        <v>58.65</v>
      </c>
    </row>
    <row r="128" spans="1:16">
      <c r="A128" s="5"/>
      <c r="B128" s="8" t="s">
        <v>33</v>
      </c>
      <c r="C128" s="9">
        <f>SUM(C120:C127)</f>
        <v>800</v>
      </c>
      <c r="D128" s="10">
        <f t="shared" ref="D128:G128" si="39">SUM(D120:D127)</f>
        <v>25.526666666666667</v>
      </c>
      <c r="E128" s="10">
        <f t="shared" si="39"/>
        <v>27.096666666666671</v>
      </c>
      <c r="F128" s="10">
        <f t="shared" si="39"/>
        <v>94.183333333333323</v>
      </c>
      <c r="G128" s="10">
        <f t="shared" si="39"/>
        <v>722.3266666666666</v>
      </c>
      <c r="H128" s="7" t="s">
        <v>127</v>
      </c>
      <c r="I128" s="7">
        <v>2</v>
      </c>
      <c r="J128" s="5"/>
      <c r="K128" s="8" t="s">
        <v>33</v>
      </c>
      <c r="L128" s="9">
        <f>SUM(L120:L127)</f>
        <v>940</v>
      </c>
      <c r="M128" s="10">
        <f t="shared" ref="M128:P128" si="40">SUM(M120:M127)</f>
        <v>30.508333333333329</v>
      </c>
      <c r="N128" s="10">
        <f t="shared" si="40"/>
        <v>32.626666666666665</v>
      </c>
      <c r="O128" s="10">
        <f t="shared" si="40"/>
        <v>104.46999999999998</v>
      </c>
      <c r="P128" s="10">
        <f t="shared" si="40"/>
        <v>832.68666666666672</v>
      </c>
    </row>
    <row r="129" spans="1:16">
      <c r="A129" s="5"/>
      <c r="B129" s="8" t="s">
        <v>34</v>
      </c>
      <c r="C129" s="9">
        <f>C118+C128</f>
        <v>1415</v>
      </c>
      <c r="D129" s="10">
        <f>D118+D128</f>
        <v>43.394999999999996</v>
      </c>
      <c r="E129" s="10">
        <f t="shared" ref="E129:G129" si="41">E118+E128</f>
        <v>43.440000000000005</v>
      </c>
      <c r="F129" s="10">
        <f t="shared" si="41"/>
        <v>177.28999999999996</v>
      </c>
      <c r="G129" s="10">
        <f t="shared" si="41"/>
        <v>1273.835</v>
      </c>
      <c r="H129" s="7" t="s">
        <v>128</v>
      </c>
      <c r="I129" s="7">
        <v>2</v>
      </c>
      <c r="J129" s="5"/>
      <c r="K129" s="8" t="s">
        <v>34</v>
      </c>
      <c r="L129" s="9">
        <f>L118+L128</f>
        <v>1655</v>
      </c>
      <c r="M129" s="10">
        <f>M118+M128</f>
        <v>52.526666666666664</v>
      </c>
      <c r="N129" s="10">
        <f t="shared" ref="N129:P129" si="42">N118+N128</f>
        <v>53.548000000000002</v>
      </c>
      <c r="O129" s="10">
        <f t="shared" si="42"/>
        <v>204.60966666666667</v>
      </c>
      <c r="P129" s="10">
        <f t="shared" si="42"/>
        <v>1509.9450000000002</v>
      </c>
    </row>
    <row r="130" spans="1:16">
      <c r="A130" s="5"/>
      <c r="B130" s="8"/>
      <c r="C130" s="9"/>
      <c r="D130" s="14">
        <f>D129/77</f>
        <v>0.5635714285714285</v>
      </c>
      <c r="E130" s="14">
        <f>E129/79</f>
        <v>0.5498734177215191</v>
      </c>
      <c r="F130" s="14">
        <f>F129/335</f>
        <v>0.52922388059701486</v>
      </c>
      <c r="G130" s="14">
        <f>G129/2350</f>
        <v>0.54205744680851065</v>
      </c>
      <c r="H130" s="7" t="s">
        <v>128</v>
      </c>
      <c r="I130" s="7">
        <v>2</v>
      </c>
      <c r="J130" s="5"/>
      <c r="K130" s="8"/>
      <c r="L130" s="9"/>
      <c r="M130" s="14">
        <f>M129/90</f>
        <v>0.58362962962962961</v>
      </c>
      <c r="N130" s="14">
        <f>N129/92</f>
        <v>0.58204347826086955</v>
      </c>
      <c r="O130" s="14">
        <f>O129/383</f>
        <v>0.53422889469103574</v>
      </c>
      <c r="P130" s="14">
        <f>P129/2720</f>
        <v>0.55512683823529418</v>
      </c>
    </row>
    <row r="131" spans="1:16" s="27" customFormat="1">
      <c r="A131" s="23"/>
      <c r="B131" s="24" t="s">
        <v>94</v>
      </c>
      <c r="C131" s="25"/>
      <c r="D131" s="26"/>
      <c r="E131" s="26"/>
      <c r="F131" s="26"/>
      <c r="G131" s="26"/>
      <c r="H131" s="27" t="s">
        <v>124</v>
      </c>
      <c r="I131" s="7">
        <v>2</v>
      </c>
      <c r="J131" s="23"/>
      <c r="K131" s="24" t="s">
        <v>94</v>
      </c>
      <c r="L131" s="25"/>
      <c r="M131" s="26"/>
      <c r="N131" s="26"/>
      <c r="O131" s="26"/>
      <c r="P131" s="26"/>
    </row>
    <row r="132" spans="1:16">
      <c r="A132" s="5"/>
      <c r="B132" s="8" t="s">
        <v>10</v>
      </c>
      <c r="C132" s="9"/>
      <c r="D132" s="10"/>
      <c r="E132" s="10"/>
      <c r="F132" s="10"/>
      <c r="G132" s="10"/>
      <c r="H132" s="7" t="s">
        <v>122</v>
      </c>
      <c r="I132" s="7">
        <v>2</v>
      </c>
      <c r="J132" s="5"/>
      <c r="K132" s="8" t="s">
        <v>10</v>
      </c>
      <c r="L132" s="9"/>
      <c r="M132" s="10"/>
      <c r="N132" s="10"/>
      <c r="O132" s="10"/>
      <c r="P132" s="10"/>
    </row>
    <row r="133" spans="1:16">
      <c r="A133" s="5" t="s">
        <v>116</v>
      </c>
      <c r="B133" s="6" t="s">
        <v>70</v>
      </c>
      <c r="C133" s="3">
        <v>200</v>
      </c>
      <c r="D133" s="4">
        <v>10.533333333333333</v>
      </c>
      <c r="E133" s="4">
        <v>9.0666666666666664</v>
      </c>
      <c r="F133" s="4">
        <v>38.266666666666666</v>
      </c>
      <c r="G133" s="4">
        <v>276.93333333333334</v>
      </c>
      <c r="H133" s="7" t="s">
        <v>122</v>
      </c>
      <c r="I133" s="7">
        <v>2</v>
      </c>
      <c r="J133" s="5" t="s">
        <v>116</v>
      </c>
      <c r="K133" s="6" t="s">
        <v>70</v>
      </c>
      <c r="L133" s="3">
        <v>250</v>
      </c>
      <c r="M133" s="4">
        <f>$L133*D133/$C133</f>
        <v>13.166666666666668</v>
      </c>
      <c r="N133" s="4">
        <f t="shared" ref="N133:P133" si="43">$L133*E133/$C133</f>
        <v>11.333333333333332</v>
      </c>
      <c r="O133" s="4">
        <f t="shared" si="43"/>
        <v>47.833333333333329</v>
      </c>
      <c r="P133" s="4">
        <f t="shared" si="43"/>
        <v>346.16666666666663</v>
      </c>
    </row>
    <row r="134" spans="1:16">
      <c r="A134" s="5" t="s">
        <v>71</v>
      </c>
      <c r="B134" s="6" t="s">
        <v>72</v>
      </c>
      <c r="C134" s="3">
        <v>40</v>
      </c>
      <c r="D134" s="4">
        <v>4.8</v>
      </c>
      <c r="E134" s="4">
        <v>4</v>
      </c>
      <c r="F134" s="4">
        <v>0.3</v>
      </c>
      <c r="G134" s="4">
        <v>56.6</v>
      </c>
      <c r="H134" s="7" t="s">
        <v>122</v>
      </c>
      <c r="I134" s="7">
        <v>2</v>
      </c>
      <c r="J134" s="5" t="s">
        <v>71</v>
      </c>
      <c r="K134" s="6" t="s">
        <v>72</v>
      </c>
      <c r="L134" s="3">
        <v>40</v>
      </c>
      <c r="M134" s="4">
        <v>4.8</v>
      </c>
      <c r="N134" s="4">
        <v>4</v>
      </c>
      <c r="O134" s="4">
        <v>0.3</v>
      </c>
      <c r="P134" s="4">
        <v>56.6</v>
      </c>
    </row>
    <row r="135" spans="1:16">
      <c r="A135" s="5" t="s">
        <v>120</v>
      </c>
      <c r="B135" s="6" t="s">
        <v>95</v>
      </c>
      <c r="C135" s="3">
        <v>200</v>
      </c>
      <c r="D135" s="4">
        <v>0.3</v>
      </c>
      <c r="E135" s="4">
        <v>0.1</v>
      </c>
      <c r="F135" s="4">
        <v>7.1</v>
      </c>
      <c r="G135" s="4">
        <v>30</v>
      </c>
      <c r="H135" s="7" t="s">
        <v>122</v>
      </c>
      <c r="I135" s="7">
        <v>2</v>
      </c>
      <c r="J135" s="5" t="s">
        <v>120</v>
      </c>
      <c r="K135" s="6" t="s">
        <v>95</v>
      </c>
      <c r="L135" s="3">
        <v>200</v>
      </c>
      <c r="M135" s="4">
        <v>0.3</v>
      </c>
      <c r="N135" s="4">
        <v>0.1</v>
      </c>
      <c r="O135" s="4">
        <v>7.1</v>
      </c>
      <c r="P135" s="4">
        <v>30</v>
      </c>
    </row>
    <row r="136" spans="1:16" s="29" customFormat="1">
      <c r="A136" s="5" t="s">
        <v>14</v>
      </c>
      <c r="B136" s="6" t="s">
        <v>151</v>
      </c>
      <c r="C136" s="3">
        <v>30</v>
      </c>
      <c r="D136" s="4">
        <v>2.31</v>
      </c>
      <c r="E136" s="4">
        <v>0.81</v>
      </c>
      <c r="F136" s="4">
        <v>16.139999999999997</v>
      </c>
      <c r="G136" s="4">
        <v>82.5</v>
      </c>
      <c r="H136" s="7" t="s">
        <v>126</v>
      </c>
      <c r="I136" s="7">
        <v>1</v>
      </c>
      <c r="J136" s="5" t="s">
        <v>14</v>
      </c>
      <c r="K136" s="6" t="s">
        <v>15</v>
      </c>
      <c r="L136" s="3">
        <v>30</v>
      </c>
      <c r="M136" s="4">
        <v>2.31</v>
      </c>
      <c r="N136" s="4">
        <v>0.28799999999999998</v>
      </c>
      <c r="O136" s="4">
        <v>14.372999999999999</v>
      </c>
      <c r="P136" s="4">
        <v>70.8</v>
      </c>
    </row>
    <row r="137" spans="1:16">
      <c r="A137" s="5" t="s">
        <v>14</v>
      </c>
      <c r="B137" s="6" t="s">
        <v>16</v>
      </c>
      <c r="C137" s="1">
        <v>20</v>
      </c>
      <c r="D137" s="2">
        <v>1.3</v>
      </c>
      <c r="E137" s="2">
        <v>0.2</v>
      </c>
      <c r="F137" s="2">
        <v>7.9</v>
      </c>
      <c r="G137" s="2">
        <v>39.1</v>
      </c>
      <c r="H137" s="7" t="s">
        <v>126</v>
      </c>
      <c r="I137" s="7">
        <v>2</v>
      </c>
      <c r="J137" s="5" t="s">
        <v>14</v>
      </c>
      <c r="K137" s="6" t="s">
        <v>16</v>
      </c>
      <c r="L137" s="1">
        <v>20</v>
      </c>
      <c r="M137" s="2">
        <v>1.3</v>
      </c>
      <c r="N137" s="2">
        <v>0.2</v>
      </c>
      <c r="O137" s="2">
        <v>7.9</v>
      </c>
      <c r="P137" s="2">
        <v>39.1</v>
      </c>
    </row>
    <row r="138" spans="1:16">
      <c r="A138" s="5" t="s">
        <v>14</v>
      </c>
      <c r="B138" s="6" t="s">
        <v>17</v>
      </c>
      <c r="C138" s="3">
        <v>10</v>
      </c>
      <c r="D138" s="4">
        <v>0.06</v>
      </c>
      <c r="E138" s="4">
        <v>8.25</v>
      </c>
      <c r="F138" s="4">
        <v>0.09</v>
      </c>
      <c r="G138" s="4">
        <v>75</v>
      </c>
      <c r="H138" s="7" t="s">
        <v>122</v>
      </c>
      <c r="I138" s="7">
        <v>1</v>
      </c>
      <c r="J138" s="5" t="s">
        <v>32</v>
      </c>
      <c r="K138" s="6" t="s">
        <v>17</v>
      </c>
      <c r="L138" s="3">
        <v>10</v>
      </c>
      <c r="M138" s="4">
        <v>0.06</v>
      </c>
      <c r="N138" s="4">
        <v>8.25</v>
      </c>
      <c r="O138" s="4">
        <v>0.09</v>
      </c>
      <c r="P138" s="4">
        <v>75</v>
      </c>
    </row>
    <row r="139" spans="1:16">
      <c r="A139" s="5"/>
      <c r="B139" s="8" t="s">
        <v>18</v>
      </c>
      <c r="C139" s="9">
        <f>SUM(C133:C138)</f>
        <v>500</v>
      </c>
      <c r="D139" s="10">
        <f>SUM(D133:D138)</f>
        <v>19.303333333333331</v>
      </c>
      <c r="E139" s="10">
        <f>SUM(E133:E138)</f>
        <v>22.426666666666666</v>
      </c>
      <c r="F139" s="10">
        <f>SUM(F133:F138)</f>
        <v>69.796666666666667</v>
      </c>
      <c r="G139" s="10">
        <f>SUM(G133:G138)</f>
        <v>560.13333333333344</v>
      </c>
      <c r="H139" s="7" t="s">
        <v>122</v>
      </c>
      <c r="I139" s="7">
        <v>2</v>
      </c>
      <c r="J139" s="5"/>
      <c r="K139" s="8" t="s">
        <v>18</v>
      </c>
      <c r="L139" s="9">
        <f>SUM(L133:L138)</f>
        <v>550</v>
      </c>
      <c r="M139" s="10">
        <f>SUM(M133:M138)</f>
        <v>21.936666666666667</v>
      </c>
      <c r="N139" s="10">
        <f>SUM(N133:N138)</f>
        <v>24.17133333333333</v>
      </c>
      <c r="O139" s="10">
        <f>SUM(O133:O138)</f>
        <v>77.596333333333334</v>
      </c>
      <c r="P139" s="10">
        <f>SUM(P133:P138)</f>
        <v>617.66666666666663</v>
      </c>
    </row>
    <row r="140" spans="1:16">
      <c r="A140" s="5"/>
      <c r="B140" s="8" t="s">
        <v>19</v>
      </c>
      <c r="C140" s="9"/>
      <c r="D140" s="10"/>
      <c r="E140" s="10"/>
      <c r="F140" s="10"/>
      <c r="G140" s="10"/>
      <c r="H140" s="7" t="s">
        <v>123</v>
      </c>
      <c r="I140" s="7">
        <v>2</v>
      </c>
      <c r="J140" s="5"/>
      <c r="K140" s="8" t="s">
        <v>19</v>
      </c>
      <c r="L140" s="9"/>
      <c r="M140" s="10"/>
      <c r="N140" s="10"/>
      <c r="O140" s="10"/>
      <c r="P140" s="10"/>
    </row>
    <row r="141" spans="1:16">
      <c r="A141" s="5" t="s">
        <v>64</v>
      </c>
      <c r="B141" s="6" t="s">
        <v>119</v>
      </c>
      <c r="C141" s="3">
        <v>60</v>
      </c>
      <c r="D141" s="4">
        <v>0.7</v>
      </c>
      <c r="E141" s="4">
        <v>0.1</v>
      </c>
      <c r="F141" s="4">
        <v>2.2999999999999998</v>
      </c>
      <c r="G141" s="4">
        <v>12.8</v>
      </c>
      <c r="H141" s="7" t="s">
        <v>123</v>
      </c>
      <c r="I141" s="7">
        <v>2</v>
      </c>
      <c r="J141" s="5" t="s">
        <v>96</v>
      </c>
      <c r="K141" s="6" t="s">
        <v>119</v>
      </c>
      <c r="L141" s="3">
        <v>100</v>
      </c>
      <c r="M141" s="4">
        <f>$L141*D141/$C141</f>
        <v>1.1666666666666667</v>
      </c>
      <c r="N141" s="4">
        <f t="shared" ref="N141:P144" si="44">$L141*E141/$C141</f>
        <v>0.16666666666666666</v>
      </c>
      <c r="O141" s="4">
        <f t="shared" si="44"/>
        <v>3.833333333333333</v>
      </c>
      <c r="P141" s="4">
        <f t="shared" si="44"/>
        <v>21.333333333333332</v>
      </c>
    </row>
    <row r="142" spans="1:16" s="29" customFormat="1">
      <c r="A142" s="5" t="s">
        <v>150</v>
      </c>
      <c r="B142" s="6" t="s">
        <v>149</v>
      </c>
      <c r="C142" s="3">
        <v>200</v>
      </c>
      <c r="D142" s="4">
        <v>6.0900000000000007</v>
      </c>
      <c r="E142" s="4">
        <v>2.96</v>
      </c>
      <c r="F142" s="4">
        <v>9.67</v>
      </c>
      <c r="G142" s="4">
        <v>89.470000000000013</v>
      </c>
      <c r="H142" s="7" t="s">
        <v>123</v>
      </c>
      <c r="I142" s="7">
        <v>2</v>
      </c>
      <c r="J142" s="5" t="s">
        <v>150</v>
      </c>
      <c r="K142" s="6" t="s">
        <v>149</v>
      </c>
      <c r="L142" s="3">
        <v>250</v>
      </c>
      <c r="M142" s="4">
        <f>$L142*D142/$C142</f>
        <v>7.6125000000000007</v>
      </c>
      <c r="N142" s="4">
        <f>$L142*E142/$C142</f>
        <v>3.7</v>
      </c>
      <c r="O142" s="4">
        <f>$L142*F142/$C142</f>
        <v>12.0875</v>
      </c>
      <c r="P142" s="4">
        <f>$L142*G142/$C142</f>
        <v>111.83750000000002</v>
      </c>
    </row>
    <row r="143" spans="1:16" s="29" customFormat="1">
      <c r="A143" s="5" t="s">
        <v>44</v>
      </c>
      <c r="B143" s="6" t="s">
        <v>45</v>
      </c>
      <c r="C143" s="3">
        <v>150</v>
      </c>
      <c r="D143" s="4">
        <v>3.7</v>
      </c>
      <c r="E143" s="4">
        <v>4.8</v>
      </c>
      <c r="F143" s="4">
        <v>36.5</v>
      </c>
      <c r="G143" s="4">
        <v>203.5</v>
      </c>
      <c r="H143" s="7" t="s">
        <v>132</v>
      </c>
      <c r="I143" s="7">
        <v>1</v>
      </c>
      <c r="J143" s="5" t="s">
        <v>44</v>
      </c>
      <c r="K143" s="6" t="s">
        <v>45</v>
      </c>
      <c r="L143" s="3">
        <v>200</v>
      </c>
      <c r="M143" s="4">
        <f>$L143*D143/$C143</f>
        <v>4.9333333333333336</v>
      </c>
      <c r="N143" s="4">
        <f t="shared" si="44"/>
        <v>6.4</v>
      </c>
      <c r="O143" s="4">
        <f t="shared" si="44"/>
        <v>48.666666666666664</v>
      </c>
      <c r="P143" s="4">
        <f t="shared" si="44"/>
        <v>271.33333333333331</v>
      </c>
    </row>
    <row r="144" spans="1:16" s="29" customFormat="1">
      <c r="A144" s="5" t="s">
        <v>67</v>
      </c>
      <c r="B144" s="6" t="s">
        <v>68</v>
      </c>
      <c r="C144" s="3">
        <v>100</v>
      </c>
      <c r="D144" s="4">
        <v>14.100000000000001</v>
      </c>
      <c r="E144" s="4">
        <v>5.7</v>
      </c>
      <c r="F144" s="4">
        <v>4.4000000000000004</v>
      </c>
      <c r="G144" s="4">
        <v>126.4</v>
      </c>
      <c r="H144" s="7" t="s">
        <v>123</v>
      </c>
      <c r="I144" s="7">
        <v>2</v>
      </c>
      <c r="J144" s="5" t="s">
        <v>67</v>
      </c>
      <c r="K144" s="6" t="s">
        <v>68</v>
      </c>
      <c r="L144" s="3">
        <v>120</v>
      </c>
      <c r="M144" s="4">
        <f>$L144*D144/$C144</f>
        <v>16.920000000000002</v>
      </c>
      <c r="N144" s="4">
        <f t="shared" si="44"/>
        <v>6.84</v>
      </c>
      <c r="O144" s="4">
        <f t="shared" si="44"/>
        <v>5.28</v>
      </c>
      <c r="P144" s="4">
        <f t="shared" si="44"/>
        <v>151.68</v>
      </c>
    </row>
    <row r="145" spans="1:16">
      <c r="A145" s="5" t="s">
        <v>30</v>
      </c>
      <c r="B145" s="6" t="s">
        <v>31</v>
      </c>
      <c r="C145" s="3">
        <v>200</v>
      </c>
      <c r="D145" s="4">
        <v>0.5</v>
      </c>
      <c r="E145" s="4">
        <v>0</v>
      </c>
      <c r="F145" s="4">
        <v>19.8</v>
      </c>
      <c r="G145" s="4">
        <v>81</v>
      </c>
      <c r="H145" s="7" t="s">
        <v>123</v>
      </c>
      <c r="I145" s="7">
        <v>2</v>
      </c>
      <c r="J145" s="5" t="s">
        <v>30</v>
      </c>
      <c r="K145" s="6" t="s">
        <v>31</v>
      </c>
      <c r="L145" s="3">
        <v>200</v>
      </c>
      <c r="M145" s="4">
        <v>0.5</v>
      </c>
      <c r="N145" s="4">
        <v>0</v>
      </c>
      <c r="O145" s="4">
        <v>19.8</v>
      </c>
      <c r="P145" s="4">
        <v>81</v>
      </c>
    </row>
    <row r="146" spans="1:16">
      <c r="A146" s="5" t="s">
        <v>14</v>
      </c>
      <c r="B146" s="6" t="s">
        <v>15</v>
      </c>
      <c r="C146" s="3">
        <v>60</v>
      </c>
      <c r="D146" s="4">
        <v>4.5999999999999996</v>
      </c>
      <c r="E146" s="4">
        <v>0.5</v>
      </c>
      <c r="F146" s="4">
        <v>29.5</v>
      </c>
      <c r="G146" s="4">
        <v>140.6</v>
      </c>
      <c r="H146" s="7" t="s">
        <v>123</v>
      </c>
      <c r="I146" s="7">
        <v>2</v>
      </c>
      <c r="J146" s="5" t="s">
        <v>14</v>
      </c>
      <c r="K146" s="6" t="s">
        <v>15</v>
      </c>
      <c r="L146" s="3">
        <v>60</v>
      </c>
      <c r="M146" s="4">
        <v>4.5999999999999996</v>
      </c>
      <c r="N146" s="4">
        <v>0.5</v>
      </c>
      <c r="O146" s="4">
        <v>29.5</v>
      </c>
      <c r="P146" s="4">
        <v>140.6</v>
      </c>
    </row>
    <row r="147" spans="1:16">
      <c r="A147" s="5" t="s">
        <v>14</v>
      </c>
      <c r="B147" s="6" t="s">
        <v>16</v>
      </c>
      <c r="C147" s="3">
        <v>30</v>
      </c>
      <c r="D147" s="4">
        <v>1.95</v>
      </c>
      <c r="E147" s="4">
        <v>0.3</v>
      </c>
      <c r="F147" s="4">
        <v>11.85</v>
      </c>
      <c r="G147" s="4">
        <v>58.65</v>
      </c>
      <c r="H147" s="7" t="s">
        <v>123</v>
      </c>
      <c r="I147" s="7">
        <v>2</v>
      </c>
      <c r="J147" s="5" t="s">
        <v>14</v>
      </c>
      <c r="K147" s="6" t="s">
        <v>16</v>
      </c>
      <c r="L147" s="3">
        <v>30</v>
      </c>
      <c r="M147" s="4">
        <v>1.95</v>
      </c>
      <c r="N147" s="4">
        <v>0.3</v>
      </c>
      <c r="O147" s="4">
        <v>11.85</v>
      </c>
      <c r="P147" s="4">
        <v>58.65</v>
      </c>
    </row>
    <row r="148" spans="1:16">
      <c r="A148" s="5"/>
      <c r="B148" s="8" t="s">
        <v>33</v>
      </c>
      <c r="C148" s="9">
        <f>SUM(C141:C147)</f>
        <v>800</v>
      </c>
      <c r="D148" s="10">
        <f>SUM(D141:D147)</f>
        <v>31.640000000000004</v>
      </c>
      <c r="E148" s="10">
        <f>SUM(E141:E147)</f>
        <v>14.36</v>
      </c>
      <c r="F148" s="10">
        <f>SUM(F141:F147)</f>
        <v>114.02</v>
      </c>
      <c r="G148" s="10">
        <f>SUM(G141:G147)</f>
        <v>712.42</v>
      </c>
      <c r="H148" s="7" t="s">
        <v>123</v>
      </c>
      <c r="I148" s="7">
        <v>2</v>
      </c>
      <c r="J148" s="5"/>
      <c r="K148" s="8" t="s">
        <v>33</v>
      </c>
      <c r="L148" s="9">
        <f>SUM(L141:L147)</f>
        <v>960</v>
      </c>
      <c r="M148" s="10">
        <f>SUM(M141:M147)</f>
        <v>37.682500000000005</v>
      </c>
      <c r="N148" s="10">
        <f>SUM(N141:N147)</f>
        <v>17.90666666666667</v>
      </c>
      <c r="O148" s="10">
        <f>SUM(O141:O147)</f>
        <v>131.01750000000001</v>
      </c>
      <c r="P148" s="10">
        <f>SUM(P141:P147)</f>
        <v>836.43416666666667</v>
      </c>
    </row>
    <row r="149" spans="1:16">
      <c r="A149" s="5"/>
      <c r="B149" s="8" t="s">
        <v>34</v>
      </c>
      <c r="C149" s="9">
        <v>1305</v>
      </c>
      <c r="D149" s="10">
        <f>D139+D148</f>
        <v>50.943333333333335</v>
      </c>
      <c r="E149" s="10">
        <f>E139+E148</f>
        <v>36.786666666666662</v>
      </c>
      <c r="F149" s="10">
        <f>F139+F148</f>
        <v>183.81666666666666</v>
      </c>
      <c r="G149" s="10">
        <f>G139+G148</f>
        <v>1272.5533333333333</v>
      </c>
      <c r="H149" s="7" t="s">
        <v>124</v>
      </c>
      <c r="I149" s="7">
        <v>2</v>
      </c>
      <c r="J149" s="5"/>
      <c r="K149" s="8" t="s">
        <v>34</v>
      </c>
      <c r="L149" s="9">
        <v>1305</v>
      </c>
      <c r="M149" s="10">
        <f>M139+M148</f>
        <v>59.619166666666672</v>
      </c>
      <c r="N149" s="10">
        <f>N139+N148</f>
        <v>42.078000000000003</v>
      </c>
      <c r="O149" s="10">
        <f>O139+O148</f>
        <v>208.61383333333333</v>
      </c>
      <c r="P149" s="10">
        <f>P139+P148</f>
        <v>1454.1008333333334</v>
      </c>
    </row>
    <row r="150" spans="1:16">
      <c r="A150" s="5"/>
      <c r="B150" s="8"/>
      <c r="C150" s="9"/>
      <c r="D150" s="14">
        <f>D149/77</f>
        <v>0.66160173160173164</v>
      </c>
      <c r="E150" s="14">
        <f>E149/79</f>
        <v>0.46565400843881849</v>
      </c>
      <c r="F150" s="14">
        <f>F149/335</f>
        <v>0.54870646766169151</v>
      </c>
      <c r="G150" s="14">
        <f>G149/2350</f>
        <v>0.54151205673758862</v>
      </c>
      <c r="H150" s="7" t="s">
        <v>124</v>
      </c>
      <c r="I150" s="7">
        <v>2</v>
      </c>
      <c r="J150" s="5"/>
      <c r="K150" s="8"/>
      <c r="L150" s="9"/>
      <c r="M150" s="14">
        <f>M149/90</f>
        <v>0.66243518518518529</v>
      </c>
      <c r="N150" s="14">
        <f>N149/92</f>
        <v>0.45736956521739136</v>
      </c>
      <c r="O150" s="14">
        <f>O149/383</f>
        <v>0.54468363794604002</v>
      </c>
      <c r="P150" s="14">
        <f>P149/2720</f>
        <v>0.53459589460784318</v>
      </c>
    </row>
    <row r="151" spans="1:16" s="27" customFormat="1">
      <c r="A151" s="23"/>
      <c r="B151" s="24" t="s">
        <v>97</v>
      </c>
      <c r="C151" s="25"/>
      <c r="D151" s="26"/>
      <c r="E151" s="26"/>
      <c r="F151" s="26"/>
      <c r="G151" s="26"/>
      <c r="H151" s="27" t="s">
        <v>125</v>
      </c>
      <c r="I151" s="7">
        <v>2</v>
      </c>
      <c r="J151" s="23"/>
      <c r="K151" s="24" t="s">
        <v>97</v>
      </c>
      <c r="L151" s="25"/>
      <c r="M151" s="26"/>
      <c r="N151" s="26"/>
      <c r="O151" s="26"/>
      <c r="P151" s="26"/>
    </row>
    <row r="152" spans="1:16">
      <c r="A152" s="5"/>
      <c r="B152" s="8" t="s">
        <v>10</v>
      </c>
      <c r="C152" s="9"/>
      <c r="D152" s="10"/>
      <c r="E152" s="10"/>
      <c r="F152" s="10"/>
      <c r="G152" s="10"/>
      <c r="H152" s="7" t="s">
        <v>129</v>
      </c>
      <c r="I152" s="7">
        <v>1</v>
      </c>
      <c r="J152" s="5"/>
      <c r="K152" s="8" t="s">
        <v>10</v>
      </c>
      <c r="L152" s="9"/>
      <c r="M152" s="10"/>
      <c r="N152" s="10"/>
      <c r="O152" s="10"/>
      <c r="P152" s="10"/>
    </row>
    <row r="153" spans="1:16" s="29" customFormat="1">
      <c r="A153" s="5" t="s">
        <v>77</v>
      </c>
      <c r="B153" s="6" t="s">
        <v>78</v>
      </c>
      <c r="C153" s="3">
        <v>100</v>
      </c>
      <c r="D153" s="4">
        <v>19.8</v>
      </c>
      <c r="E153" s="4">
        <v>7.1333333333333337</v>
      </c>
      <c r="F153" s="4">
        <v>14.466666666666667</v>
      </c>
      <c r="G153" s="4">
        <v>200.8</v>
      </c>
      <c r="H153" s="7" t="s">
        <v>138</v>
      </c>
      <c r="I153" s="7">
        <v>1</v>
      </c>
      <c r="J153" s="5" t="s">
        <v>77</v>
      </c>
      <c r="K153" s="6" t="s">
        <v>78</v>
      </c>
      <c r="L153" s="3">
        <v>150</v>
      </c>
      <c r="M153" s="4">
        <v>29.7</v>
      </c>
      <c r="N153" s="4">
        <v>10.7</v>
      </c>
      <c r="O153" s="4">
        <v>21.7</v>
      </c>
      <c r="P153" s="4">
        <v>301.2</v>
      </c>
    </row>
    <row r="154" spans="1:16" s="29" customFormat="1">
      <c r="A154" s="5" t="s">
        <v>14</v>
      </c>
      <c r="B154" s="6" t="s">
        <v>79</v>
      </c>
      <c r="C154" s="3">
        <v>50</v>
      </c>
      <c r="D154" s="4">
        <v>3.95</v>
      </c>
      <c r="E154" s="4">
        <v>4.3499999999999996</v>
      </c>
      <c r="F154" s="4">
        <v>27.2</v>
      </c>
      <c r="G154" s="4">
        <v>160.5</v>
      </c>
      <c r="H154" s="7" t="s">
        <v>138</v>
      </c>
      <c r="I154" s="7">
        <v>1</v>
      </c>
      <c r="J154" s="5" t="s">
        <v>14</v>
      </c>
      <c r="K154" s="6" t="s">
        <v>79</v>
      </c>
      <c r="L154" s="3">
        <v>50</v>
      </c>
      <c r="M154" s="4">
        <v>3.95</v>
      </c>
      <c r="N154" s="4">
        <v>4.3499999999999996</v>
      </c>
      <c r="O154" s="4">
        <v>27.2</v>
      </c>
      <c r="P154" s="4">
        <v>160.5</v>
      </c>
    </row>
    <row r="155" spans="1:16" s="29" customFormat="1">
      <c r="A155" s="5" t="s">
        <v>38</v>
      </c>
      <c r="B155" s="6" t="s">
        <v>39</v>
      </c>
      <c r="C155" s="3">
        <v>200</v>
      </c>
      <c r="D155" s="4">
        <v>0.2</v>
      </c>
      <c r="E155" s="4">
        <v>0</v>
      </c>
      <c r="F155" s="4">
        <v>6.4</v>
      </c>
      <c r="G155" s="4">
        <v>26.8</v>
      </c>
      <c r="H155" s="7" t="s">
        <v>138</v>
      </c>
      <c r="I155" s="7">
        <v>1</v>
      </c>
      <c r="J155" s="5" t="s">
        <v>38</v>
      </c>
      <c r="K155" s="6" t="s">
        <v>39</v>
      </c>
      <c r="L155" s="3">
        <v>200</v>
      </c>
      <c r="M155" s="4">
        <v>0.2</v>
      </c>
      <c r="N155" s="4">
        <v>0</v>
      </c>
      <c r="O155" s="4">
        <v>6.4</v>
      </c>
      <c r="P155" s="4">
        <v>26.8</v>
      </c>
    </row>
    <row r="156" spans="1:16" s="29" customFormat="1">
      <c r="A156" s="5" t="s">
        <v>14</v>
      </c>
      <c r="B156" s="6" t="s">
        <v>151</v>
      </c>
      <c r="C156" s="3">
        <v>30</v>
      </c>
      <c r="D156" s="4">
        <v>2.31</v>
      </c>
      <c r="E156" s="4">
        <v>0.81</v>
      </c>
      <c r="F156" s="4">
        <v>16.139999999999997</v>
      </c>
      <c r="G156" s="4">
        <v>82.5</v>
      </c>
      <c r="H156" s="7" t="s">
        <v>126</v>
      </c>
      <c r="I156" s="7">
        <v>1</v>
      </c>
      <c r="J156" s="5" t="s">
        <v>14</v>
      </c>
      <c r="K156" s="6" t="s">
        <v>15</v>
      </c>
      <c r="L156" s="3">
        <v>30</v>
      </c>
      <c r="M156" s="4">
        <v>2.31</v>
      </c>
      <c r="N156" s="4">
        <v>0.28799999999999998</v>
      </c>
      <c r="O156" s="4">
        <v>14.372999999999999</v>
      </c>
      <c r="P156" s="4">
        <v>70.8</v>
      </c>
    </row>
    <row r="157" spans="1:16" s="29" customFormat="1">
      <c r="A157" s="5" t="s">
        <v>14</v>
      </c>
      <c r="B157" s="6" t="s">
        <v>141</v>
      </c>
      <c r="C157" s="3">
        <v>200</v>
      </c>
      <c r="D157" s="4">
        <v>0.78260869565217395</v>
      </c>
      <c r="E157" s="4">
        <v>0.78260869565217395</v>
      </c>
      <c r="F157" s="4">
        <v>19.565217391304348</v>
      </c>
      <c r="G157" s="4">
        <v>88.782608695652172</v>
      </c>
      <c r="H157" s="7" t="s">
        <v>138</v>
      </c>
      <c r="I157" s="7">
        <v>1</v>
      </c>
      <c r="J157" s="5" t="s">
        <v>14</v>
      </c>
      <c r="K157" s="6" t="s">
        <v>141</v>
      </c>
      <c r="L157" s="3">
        <v>200</v>
      </c>
      <c r="M157" s="4">
        <v>0.83333333333333337</v>
      </c>
      <c r="N157" s="4">
        <v>0.83333333333333337</v>
      </c>
      <c r="O157" s="4">
        <v>19.666666666666668</v>
      </c>
      <c r="P157" s="4">
        <v>88.833333333333329</v>
      </c>
    </row>
    <row r="158" spans="1:16" s="29" customFormat="1">
      <c r="A158" s="5"/>
      <c r="B158" s="8" t="s">
        <v>18</v>
      </c>
      <c r="C158" s="9">
        <f>SUM(C153:C157)</f>
        <v>580</v>
      </c>
      <c r="D158" s="10">
        <f>SUM(D153:D157)</f>
        <v>27.042608695652174</v>
      </c>
      <c r="E158" s="10">
        <f>SUM(E153:E157)</f>
        <v>13.075942028985509</v>
      </c>
      <c r="F158" s="10">
        <f>SUM(F153:F157)</f>
        <v>83.771884057971008</v>
      </c>
      <c r="G158" s="10">
        <f>SUM(G153:G157)</f>
        <v>559.38260869565215</v>
      </c>
      <c r="H158" s="7" t="s">
        <v>138</v>
      </c>
      <c r="I158" s="7">
        <v>1</v>
      </c>
      <c r="J158" s="5"/>
      <c r="K158" s="8" t="s">
        <v>18</v>
      </c>
      <c r="L158" s="9">
        <f>SUM(L153:L157)</f>
        <v>630</v>
      </c>
      <c r="M158" s="10">
        <f>SUM(M153:M157)</f>
        <v>36.993333333333339</v>
      </c>
      <c r="N158" s="10">
        <f>SUM(N153:N157)</f>
        <v>16.171333333333333</v>
      </c>
      <c r="O158" s="10">
        <f>SUM(O153:O157)</f>
        <v>89.339666666666673</v>
      </c>
      <c r="P158" s="10">
        <f>SUM(P153:P157)</f>
        <v>648.13333333333333</v>
      </c>
    </row>
    <row r="159" spans="1:16" s="29" customFormat="1">
      <c r="A159" s="5"/>
      <c r="B159" s="8" t="s">
        <v>19</v>
      </c>
      <c r="C159" s="9"/>
      <c r="D159" s="10"/>
      <c r="E159" s="10"/>
      <c r="F159" s="10"/>
      <c r="G159" s="10"/>
      <c r="H159" s="7" t="s">
        <v>139</v>
      </c>
      <c r="I159" s="7">
        <v>1</v>
      </c>
      <c r="J159" s="5"/>
      <c r="K159" s="8" t="s">
        <v>19</v>
      </c>
      <c r="L159" s="9"/>
      <c r="M159" s="10"/>
      <c r="N159" s="10"/>
      <c r="O159" s="10"/>
      <c r="P159" s="10"/>
    </row>
    <row r="160" spans="1:16" s="29" customFormat="1">
      <c r="A160" s="28" t="s">
        <v>117</v>
      </c>
      <c r="B160" s="6" t="s">
        <v>144</v>
      </c>
      <c r="C160" s="3">
        <v>60</v>
      </c>
      <c r="D160" s="4">
        <v>1.6</v>
      </c>
      <c r="E160" s="4">
        <v>6.1</v>
      </c>
      <c r="F160" s="4">
        <v>6.2</v>
      </c>
      <c r="G160" s="4">
        <v>85.7</v>
      </c>
      <c r="H160" s="7" t="s">
        <v>145</v>
      </c>
      <c r="I160" s="7">
        <v>1</v>
      </c>
      <c r="J160" s="5" t="s">
        <v>117</v>
      </c>
      <c r="K160" s="6" t="s">
        <v>144</v>
      </c>
      <c r="L160" s="3">
        <v>100</v>
      </c>
      <c r="M160" s="4">
        <f>$L160*D160/$C160</f>
        <v>2.6666666666666665</v>
      </c>
      <c r="N160" s="4">
        <f t="shared" ref="N160:N163" si="45">$L160*E160/$C160</f>
        <v>10.166666666666666</v>
      </c>
      <c r="O160" s="4">
        <f t="shared" ref="O160:O163" si="46">$L160*F160/$C160</f>
        <v>10.333333333333334</v>
      </c>
      <c r="P160" s="4">
        <f t="shared" ref="P160:P163" si="47">$L160*G160/$C160</f>
        <v>142.83333333333334</v>
      </c>
    </row>
    <row r="161" spans="1:16" s="29" customFormat="1">
      <c r="A161" s="5" t="s">
        <v>80</v>
      </c>
      <c r="B161" s="6" t="s">
        <v>81</v>
      </c>
      <c r="C161" s="3">
        <v>200</v>
      </c>
      <c r="D161" s="4">
        <v>1.92</v>
      </c>
      <c r="E161" s="4">
        <v>5.14</v>
      </c>
      <c r="F161" s="4">
        <v>13.219999999999999</v>
      </c>
      <c r="G161" s="4">
        <v>106.65999999999998</v>
      </c>
      <c r="H161" s="7" t="s">
        <v>139</v>
      </c>
      <c r="I161" s="7">
        <v>1</v>
      </c>
      <c r="J161" s="5" t="s">
        <v>80</v>
      </c>
      <c r="K161" s="6" t="s">
        <v>81</v>
      </c>
      <c r="L161" s="3">
        <v>250</v>
      </c>
      <c r="M161" s="4">
        <f>$L161*D161/$C161</f>
        <v>2.4</v>
      </c>
      <c r="N161" s="4">
        <f t="shared" si="45"/>
        <v>6.4249999999999998</v>
      </c>
      <c r="O161" s="4">
        <f t="shared" si="46"/>
        <v>16.524999999999999</v>
      </c>
      <c r="P161" s="4">
        <f t="shared" si="47"/>
        <v>133.32499999999999</v>
      </c>
    </row>
    <row r="162" spans="1:16" s="29" customFormat="1">
      <c r="A162" s="5" t="s">
        <v>24</v>
      </c>
      <c r="B162" s="6" t="s">
        <v>25</v>
      </c>
      <c r="C162" s="3">
        <v>150</v>
      </c>
      <c r="D162" s="4">
        <v>3.2</v>
      </c>
      <c r="E162" s="4">
        <v>5.2</v>
      </c>
      <c r="F162" s="4">
        <v>19.8</v>
      </c>
      <c r="G162" s="4">
        <v>139.4</v>
      </c>
      <c r="H162" s="7" t="s">
        <v>136</v>
      </c>
      <c r="I162" s="7">
        <v>1</v>
      </c>
      <c r="J162" s="5" t="s">
        <v>24</v>
      </c>
      <c r="K162" s="6" t="s">
        <v>25</v>
      </c>
      <c r="L162" s="3">
        <v>180</v>
      </c>
      <c r="M162" s="4">
        <f>$L162*D162/$C162</f>
        <v>3.84</v>
      </c>
      <c r="N162" s="4">
        <f t="shared" si="45"/>
        <v>6.24</v>
      </c>
      <c r="O162" s="4">
        <f t="shared" si="46"/>
        <v>23.76</v>
      </c>
      <c r="P162" s="4">
        <f t="shared" si="47"/>
        <v>167.28</v>
      </c>
    </row>
    <row r="163" spans="1:16" s="29" customFormat="1">
      <c r="A163" s="5" t="s">
        <v>82</v>
      </c>
      <c r="B163" s="6" t="s">
        <v>83</v>
      </c>
      <c r="C163" s="3">
        <v>60</v>
      </c>
      <c r="D163" s="4">
        <v>11.44</v>
      </c>
      <c r="E163" s="4">
        <v>2.56</v>
      </c>
      <c r="F163" s="4">
        <v>8</v>
      </c>
      <c r="G163" s="4">
        <v>101.2</v>
      </c>
      <c r="H163" s="7" t="s">
        <v>139</v>
      </c>
      <c r="I163" s="7">
        <v>1</v>
      </c>
      <c r="J163" s="5" t="s">
        <v>82</v>
      </c>
      <c r="K163" s="6" t="s">
        <v>83</v>
      </c>
      <c r="L163" s="3">
        <v>90</v>
      </c>
      <c r="M163" s="4">
        <f>$L163*D163/$C163</f>
        <v>17.16</v>
      </c>
      <c r="N163" s="4">
        <f t="shared" si="45"/>
        <v>3.8400000000000003</v>
      </c>
      <c r="O163" s="4">
        <f t="shared" si="46"/>
        <v>12</v>
      </c>
      <c r="P163" s="4">
        <f t="shared" si="47"/>
        <v>151.80000000000001</v>
      </c>
    </row>
    <row r="164" spans="1:16" s="29" customFormat="1">
      <c r="A164" s="5" t="s">
        <v>48</v>
      </c>
      <c r="B164" s="6" t="s">
        <v>49</v>
      </c>
      <c r="C164" s="3">
        <v>30</v>
      </c>
      <c r="D164" s="4">
        <v>0.86999999999999988</v>
      </c>
      <c r="E164" s="4">
        <v>4.95</v>
      </c>
      <c r="F164" s="4">
        <v>1.98</v>
      </c>
      <c r="G164" s="4">
        <v>55.83</v>
      </c>
      <c r="H164" s="7" t="s">
        <v>139</v>
      </c>
      <c r="I164" s="7">
        <v>1</v>
      </c>
      <c r="J164" s="5" t="s">
        <v>48</v>
      </c>
      <c r="K164" s="6" t="s">
        <v>49</v>
      </c>
      <c r="L164" s="3">
        <v>30</v>
      </c>
      <c r="M164" s="4">
        <v>0.86999999999999988</v>
      </c>
      <c r="N164" s="4">
        <v>4.95</v>
      </c>
      <c r="O164" s="4">
        <v>1.98</v>
      </c>
      <c r="P164" s="4">
        <v>55.83</v>
      </c>
    </row>
    <row r="165" spans="1:16" s="29" customFormat="1">
      <c r="A165" s="5" t="s">
        <v>121</v>
      </c>
      <c r="B165" s="6" t="s">
        <v>84</v>
      </c>
      <c r="C165" s="3">
        <v>200</v>
      </c>
      <c r="D165" s="4">
        <v>0.2</v>
      </c>
      <c r="E165" s="4">
        <v>0.1</v>
      </c>
      <c r="F165" s="4">
        <v>9.9</v>
      </c>
      <c r="G165" s="4">
        <v>41.6</v>
      </c>
      <c r="H165" s="7" t="s">
        <v>139</v>
      </c>
      <c r="I165" s="7">
        <v>1</v>
      </c>
      <c r="J165" s="5" t="s">
        <v>121</v>
      </c>
      <c r="K165" s="6" t="s">
        <v>84</v>
      </c>
      <c r="L165" s="3">
        <v>200</v>
      </c>
      <c r="M165" s="4">
        <v>0.2</v>
      </c>
      <c r="N165" s="4">
        <v>0.1</v>
      </c>
      <c r="O165" s="4">
        <v>9.9</v>
      </c>
      <c r="P165" s="4">
        <v>41.6</v>
      </c>
    </row>
    <row r="166" spans="1:16" s="29" customFormat="1">
      <c r="A166" s="5" t="s">
        <v>14</v>
      </c>
      <c r="B166" s="6" t="s">
        <v>15</v>
      </c>
      <c r="C166" s="3">
        <v>60</v>
      </c>
      <c r="D166" s="4">
        <v>4.5999999999999996</v>
      </c>
      <c r="E166" s="4">
        <v>0.5</v>
      </c>
      <c r="F166" s="4">
        <v>29.5</v>
      </c>
      <c r="G166" s="4">
        <v>140.6</v>
      </c>
      <c r="H166" s="7" t="s">
        <v>139</v>
      </c>
      <c r="I166" s="7">
        <v>1</v>
      </c>
      <c r="J166" s="5" t="s">
        <v>14</v>
      </c>
      <c r="K166" s="6" t="s">
        <v>15</v>
      </c>
      <c r="L166" s="3">
        <v>60</v>
      </c>
      <c r="M166" s="4">
        <v>4.5999999999999996</v>
      </c>
      <c r="N166" s="4">
        <v>0.5</v>
      </c>
      <c r="O166" s="4">
        <v>29.5</v>
      </c>
      <c r="P166" s="4">
        <v>140.6</v>
      </c>
    </row>
    <row r="167" spans="1:16" s="29" customFormat="1">
      <c r="A167" s="5" t="s">
        <v>14</v>
      </c>
      <c r="B167" s="6" t="s">
        <v>16</v>
      </c>
      <c r="C167" s="3">
        <v>30</v>
      </c>
      <c r="D167" s="4">
        <v>1.95</v>
      </c>
      <c r="E167" s="4">
        <v>0.3</v>
      </c>
      <c r="F167" s="4">
        <v>11.85</v>
      </c>
      <c r="G167" s="4">
        <v>58.65</v>
      </c>
      <c r="H167" s="7" t="s">
        <v>139</v>
      </c>
      <c r="I167" s="7">
        <v>1</v>
      </c>
      <c r="J167" s="5" t="s">
        <v>14</v>
      </c>
      <c r="K167" s="6" t="s">
        <v>16</v>
      </c>
      <c r="L167" s="3">
        <v>30</v>
      </c>
      <c r="M167" s="4">
        <v>1.95</v>
      </c>
      <c r="N167" s="4">
        <v>0.3</v>
      </c>
      <c r="O167" s="4">
        <v>11.85</v>
      </c>
      <c r="P167" s="4">
        <v>58.65</v>
      </c>
    </row>
    <row r="168" spans="1:16">
      <c r="A168" s="5"/>
      <c r="B168" s="8" t="s">
        <v>33</v>
      </c>
      <c r="C168" s="9">
        <f>SUM(C160:C167)</f>
        <v>790</v>
      </c>
      <c r="D168" s="10">
        <f>SUM(D160:D167)</f>
        <v>25.779999999999998</v>
      </c>
      <c r="E168" s="10">
        <f>SUBTOTAL(9,E160:E167)</f>
        <v>24.849999999999998</v>
      </c>
      <c r="F168" s="10">
        <f>SUBTOTAL(9,F160:F167)</f>
        <v>100.44999999999999</v>
      </c>
      <c r="G168" s="10">
        <f>SUM(G160:G167)</f>
        <v>729.64</v>
      </c>
      <c r="H168" s="7" t="s">
        <v>139</v>
      </c>
      <c r="I168" s="7">
        <v>1</v>
      </c>
      <c r="J168" s="5"/>
      <c r="K168" s="8" t="s">
        <v>33</v>
      </c>
      <c r="L168" s="9">
        <f>SUM(L160:L167)</f>
        <v>940</v>
      </c>
      <c r="M168" s="10">
        <f>SUM(M160:M167)</f>
        <v>33.686666666666667</v>
      </c>
      <c r="N168" s="10">
        <f>SUBTOTAL(9,N160:N167)</f>
        <v>32.521666666666661</v>
      </c>
      <c r="O168" s="10">
        <f>SUBTOTAL(9,O160:O167)</f>
        <v>115.84833333333334</v>
      </c>
      <c r="P168" s="10">
        <f>SUM(P160:P167)</f>
        <v>891.91833333333329</v>
      </c>
    </row>
    <row r="169" spans="1:16">
      <c r="A169" s="5"/>
      <c r="B169" s="8" t="s">
        <v>85</v>
      </c>
      <c r="C169" s="9">
        <f>C158+C168</f>
        <v>1370</v>
      </c>
      <c r="D169" s="10">
        <f>D158+D168</f>
        <v>52.822608695652171</v>
      </c>
      <c r="E169" s="10">
        <f>E158+E168</f>
        <v>37.925942028985503</v>
      </c>
      <c r="F169" s="10">
        <f>F158+F168</f>
        <v>184.22188405797101</v>
      </c>
      <c r="G169" s="10">
        <f>G158+G168</f>
        <v>1289.0226086956523</v>
      </c>
      <c r="H169" s="7" t="s">
        <v>137</v>
      </c>
      <c r="I169" s="7">
        <v>1</v>
      </c>
      <c r="J169" s="5"/>
      <c r="K169" s="8" t="s">
        <v>85</v>
      </c>
      <c r="L169" s="9">
        <f>L158+L168</f>
        <v>1570</v>
      </c>
      <c r="M169" s="10">
        <f>M158+M168</f>
        <v>70.680000000000007</v>
      </c>
      <c r="N169" s="10">
        <f>N158+N168</f>
        <v>48.692999999999998</v>
      </c>
      <c r="O169" s="10">
        <f>O158+O168</f>
        <v>205.18800000000002</v>
      </c>
      <c r="P169" s="10">
        <f>P158+P168</f>
        <v>1540.0516666666667</v>
      </c>
    </row>
    <row r="170" spans="1:16">
      <c r="A170" s="5"/>
      <c r="B170" s="8"/>
      <c r="C170" s="9"/>
      <c r="D170" s="14">
        <f>D169/77</f>
        <v>0.68600790513833987</v>
      </c>
      <c r="E170" s="14">
        <f>E169/79</f>
        <v>0.48007521555677851</v>
      </c>
      <c r="F170" s="14">
        <f>F169/335</f>
        <v>0.54991607181483881</v>
      </c>
      <c r="G170" s="14">
        <f>G169/2350</f>
        <v>0.54852025901942647</v>
      </c>
      <c r="H170" s="7" t="s">
        <v>125</v>
      </c>
      <c r="I170" s="7">
        <v>2</v>
      </c>
      <c r="J170" s="5"/>
      <c r="K170" s="8"/>
      <c r="L170" s="9"/>
      <c r="M170" s="14">
        <f>M169/90</f>
        <v>0.78533333333333344</v>
      </c>
      <c r="N170" s="14">
        <f>N169/92</f>
        <v>0.52927173913043479</v>
      </c>
      <c r="O170" s="14">
        <f>O169/383</f>
        <v>0.53573890339425589</v>
      </c>
      <c r="P170" s="14">
        <f>P169/2720</f>
        <v>0.56619546568627455</v>
      </c>
    </row>
    <row r="171" spans="1:16" s="27" customFormat="1">
      <c r="A171" s="23"/>
      <c r="B171" s="24" t="s">
        <v>99</v>
      </c>
      <c r="C171" s="25"/>
      <c r="D171" s="26"/>
      <c r="E171" s="26"/>
      <c r="F171" s="26"/>
      <c r="G171" s="26"/>
      <c r="H171" s="7" t="s">
        <v>131</v>
      </c>
      <c r="I171" s="7">
        <v>2</v>
      </c>
      <c r="J171" s="23"/>
      <c r="K171" s="24" t="s">
        <v>99</v>
      </c>
      <c r="L171" s="25"/>
      <c r="M171" s="26"/>
      <c r="N171" s="26"/>
      <c r="O171" s="26"/>
      <c r="P171" s="26"/>
    </row>
    <row r="172" spans="1:16">
      <c r="A172" s="19"/>
      <c r="B172" s="8" t="s">
        <v>10</v>
      </c>
      <c r="C172" s="19"/>
      <c r="D172" s="20"/>
      <c r="E172" s="21"/>
      <c r="F172" s="19"/>
      <c r="G172" s="19"/>
      <c r="H172" s="7" t="s">
        <v>132</v>
      </c>
      <c r="I172" s="7">
        <v>2</v>
      </c>
      <c r="J172" s="19"/>
      <c r="K172" s="8" t="s">
        <v>10</v>
      </c>
      <c r="L172" s="19"/>
      <c r="M172" s="20"/>
      <c r="N172" s="21"/>
      <c r="O172" s="19"/>
      <c r="P172" s="19"/>
    </row>
    <row r="173" spans="1:16">
      <c r="A173" s="5" t="s">
        <v>24</v>
      </c>
      <c r="B173" s="6" t="s">
        <v>25</v>
      </c>
      <c r="C173" s="3">
        <v>150</v>
      </c>
      <c r="D173" s="4">
        <v>3.2</v>
      </c>
      <c r="E173" s="4">
        <v>5.2</v>
      </c>
      <c r="F173" s="4">
        <v>19.8</v>
      </c>
      <c r="G173" s="4">
        <v>139.4</v>
      </c>
      <c r="H173" s="7" t="s">
        <v>132</v>
      </c>
      <c r="I173" s="7">
        <v>2</v>
      </c>
      <c r="J173" s="5" t="s">
        <v>24</v>
      </c>
      <c r="K173" s="6" t="s">
        <v>25</v>
      </c>
      <c r="L173" s="3">
        <v>200</v>
      </c>
      <c r="M173" s="4">
        <f>$L173*D173/$C173</f>
        <v>4.2666666666666666</v>
      </c>
      <c r="N173" s="4">
        <f t="shared" ref="N173:P174" si="48">$L173*E173/$C173</f>
        <v>6.9333333333333336</v>
      </c>
      <c r="O173" s="4">
        <f t="shared" si="48"/>
        <v>26.4</v>
      </c>
      <c r="P173" s="4">
        <f t="shared" si="48"/>
        <v>185.86666666666667</v>
      </c>
    </row>
    <row r="174" spans="1:16">
      <c r="A174" s="5" t="s">
        <v>36</v>
      </c>
      <c r="B174" s="6" t="s">
        <v>37</v>
      </c>
      <c r="C174" s="3">
        <v>70</v>
      </c>
      <c r="D174" s="4">
        <v>13.44</v>
      </c>
      <c r="E174" s="4">
        <v>2.9866666666666668</v>
      </c>
      <c r="F174" s="4">
        <v>9.4266666666666659</v>
      </c>
      <c r="G174" s="4">
        <v>117.97333333333333</v>
      </c>
      <c r="H174" s="7" t="s">
        <v>132</v>
      </c>
      <c r="I174" s="7">
        <v>2</v>
      </c>
      <c r="J174" s="5" t="s">
        <v>36</v>
      </c>
      <c r="K174" s="6" t="s">
        <v>37</v>
      </c>
      <c r="L174" s="3">
        <v>70</v>
      </c>
      <c r="M174" s="4">
        <f>$L174*D174/$C174</f>
        <v>13.44</v>
      </c>
      <c r="N174" s="4">
        <f t="shared" si="48"/>
        <v>2.9866666666666668</v>
      </c>
      <c r="O174" s="4">
        <f t="shared" si="48"/>
        <v>9.4266666666666659</v>
      </c>
      <c r="P174" s="4">
        <f t="shared" si="48"/>
        <v>117.97333333333333</v>
      </c>
    </row>
    <row r="175" spans="1:16">
      <c r="A175" s="5" t="s">
        <v>38</v>
      </c>
      <c r="B175" s="6" t="s">
        <v>39</v>
      </c>
      <c r="C175" s="3">
        <v>200</v>
      </c>
      <c r="D175" s="4">
        <v>0.2</v>
      </c>
      <c r="E175" s="4">
        <v>0</v>
      </c>
      <c r="F175" s="4">
        <v>6.4</v>
      </c>
      <c r="G175" s="4">
        <v>26.8</v>
      </c>
      <c r="H175" s="7" t="s">
        <v>132</v>
      </c>
      <c r="I175" s="7">
        <v>2</v>
      </c>
      <c r="J175" s="5" t="s">
        <v>38</v>
      </c>
      <c r="K175" s="6" t="s">
        <v>39</v>
      </c>
      <c r="L175" s="3">
        <v>200</v>
      </c>
      <c r="M175" s="4">
        <v>0.2</v>
      </c>
      <c r="N175" s="4">
        <v>0</v>
      </c>
      <c r="O175" s="4">
        <v>6.4</v>
      </c>
      <c r="P175" s="4">
        <v>26.8</v>
      </c>
    </row>
    <row r="176" spans="1:16">
      <c r="A176" s="5" t="s">
        <v>14</v>
      </c>
      <c r="B176" s="6" t="s">
        <v>16</v>
      </c>
      <c r="C176" s="3">
        <v>25</v>
      </c>
      <c r="D176" s="4">
        <v>1.625</v>
      </c>
      <c r="E176" s="4">
        <v>0.25</v>
      </c>
      <c r="F176" s="4">
        <v>9.875</v>
      </c>
      <c r="G176" s="4">
        <v>48.875</v>
      </c>
      <c r="H176" s="7" t="s">
        <v>132</v>
      </c>
      <c r="I176" s="7">
        <v>2</v>
      </c>
      <c r="J176" s="5" t="s">
        <v>14</v>
      </c>
      <c r="K176" s="6" t="s">
        <v>16</v>
      </c>
      <c r="L176" s="3">
        <v>25</v>
      </c>
      <c r="M176" s="4">
        <v>1.625</v>
      </c>
      <c r="N176" s="4">
        <v>0.25</v>
      </c>
      <c r="O176" s="4">
        <v>9.875</v>
      </c>
      <c r="P176" s="4">
        <v>48.875</v>
      </c>
    </row>
    <row r="177" spans="1:16">
      <c r="A177" s="5" t="s">
        <v>14</v>
      </c>
      <c r="B177" s="6" t="s">
        <v>151</v>
      </c>
      <c r="C177" s="3">
        <v>45</v>
      </c>
      <c r="D177" s="4">
        <v>3.4650000000000003</v>
      </c>
      <c r="E177" s="4">
        <v>1.2150000000000001</v>
      </c>
      <c r="F177" s="4">
        <v>24.21</v>
      </c>
      <c r="G177" s="4">
        <v>123.75</v>
      </c>
      <c r="H177" s="7" t="s">
        <v>132</v>
      </c>
      <c r="I177" s="7">
        <v>2</v>
      </c>
      <c r="J177" s="5" t="s">
        <v>14</v>
      </c>
      <c r="K177" s="6" t="s">
        <v>15</v>
      </c>
      <c r="L177" s="3">
        <v>45</v>
      </c>
      <c r="M177" s="4">
        <v>3.4</v>
      </c>
      <c r="N177" s="4">
        <v>0.4</v>
      </c>
      <c r="O177" s="4">
        <v>22.1</v>
      </c>
      <c r="P177" s="4">
        <v>105.5</v>
      </c>
    </row>
    <row r="178" spans="1:16">
      <c r="A178" s="5" t="s">
        <v>14</v>
      </c>
      <c r="B178" s="6" t="s">
        <v>17</v>
      </c>
      <c r="C178" s="3">
        <v>10</v>
      </c>
      <c r="D178" s="4">
        <v>0.06</v>
      </c>
      <c r="E178" s="4">
        <v>8.25</v>
      </c>
      <c r="F178" s="4">
        <v>0.09</v>
      </c>
      <c r="G178" s="4">
        <v>75</v>
      </c>
      <c r="H178" s="7" t="s">
        <v>122</v>
      </c>
      <c r="I178" s="7">
        <v>1</v>
      </c>
      <c r="J178" s="5" t="s">
        <v>32</v>
      </c>
      <c r="K178" s="6" t="s">
        <v>17</v>
      </c>
      <c r="L178" s="3">
        <v>10</v>
      </c>
      <c r="M178" s="4">
        <v>0.06</v>
      </c>
      <c r="N178" s="4">
        <v>8.25</v>
      </c>
      <c r="O178" s="4">
        <v>0.09</v>
      </c>
      <c r="P178" s="4">
        <v>75</v>
      </c>
    </row>
    <row r="179" spans="1:16">
      <c r="A179" s="5"/>
      <c r="B179" s="8" t="s">
        <v>18</v>
      </c>
      <c r="C179" s="9">
        <f>SUM(C173:C178)</f>
        <v>500</v>
      </c>
      <c r="D179" s="10">
        <f t="shared" ref="D179:G179" si="49">SUM(D173:D178)</f>
        <v>21.99</v>
      </c>
      <c r="E179" s="10">
        <f t="shared" si="49"/>
        <v>17.901666666666667</v>
      </c>
      <c r="F179" s="10">
        <f t="shared" si="49"/>
        <v>69.801666666666677</v>
      </c>
      <c r="G179" s="10">
        <f t="shared" si="49"/>
        <v>531.7983333333334</v>
      </c>
      <c r="H179" s="7" t="s">
        <v>132</v>
      </c>
      <c r="I179" s="7">
        <v>2</v>
      </c>
      <c r="J179" s="5"/>
      <c r="K179" s="8" t="s">
        <v>18</v>
      </c>
      <c r="L179" s="9">
        <f>SUM(L173:L178)</f>
        <v>550</v>
      </c>
      <c r="M179" s="10">
        <f t="shared" ref="M179:P179" si="50">SUM(M173:M178)</f>
        <v>22.991666666666664</v>
      </c>
      <c r="N179" s="10">
        <f t="shared" si="50"/>
        <v>18.82</v>
      </c>
      <c r="O179" s="10">
        <f t="shared" si="50"/>
        <v>74.291666666666671</v>
      </c>
      <c r="P179" s="10">
        <f t="shared" si="50"/>
        <v>560.0150000000001</v>
      </c>
    </row>
    <row r="180" spans="1:16">
      <c r="A180" s="18"/>
      <c r="B180" s="8" t="s">
        <v>19</v>
      </c>
      <c r="C180" s="18"/>
      <c r="D180" s="15"/>
      <c r="E180" s="22"/>
      <c r="F180" s="18"/>
      <c r="G180" s="18"/>
      <c r="H180" s="7" t="s">
        <v>133</v>
      </c>
      <c r="I180" s="7">
        <v>2</v>
      </c>
      <c r="J180" s="18"/>
      <c r="K180" s="8" t="s">
        <v>19</v>
      </c>
      <c r="L180" s="18"/>
      <c r="M180" s="15"/>
      <c r="N180" s="22"/>
      <c r="O180" s="18"/>
      <c r="P180" s="18"/>
    </row>
    <row r="181" spans="1:16">
      <c r="A181" s="5" t="s">
        <v>20</v>
      </c>
      <c r="B181" s="6" t="s">
        <v>21</v>
      </c>
      <c r="C181" s="3">
        <v>60</v>
      </c>
      <c r="D181" s="4">
        <v>0.6</v>
      </c>
      <c r="E181" s="4">
        <v>3.1</v>
      </c>
      <c r="F181" s="4">
        <v>1.8</v>
      </c>
      <c r="G181" s="4">
        <v>37.6</v>
      </c>
      <c r="H181" s="7" t="s">
        <v>133</v>
      </c>
      <c r="I181" s="7">
        <v>2</v>
      </c>
      <c r="J181" s="5" t="s">
        <v>20</v>
      </c>
      <c r="K181" s="6" t="s">
        <v>21</v>
      </c>
      <c r="L181" s="3">
        <v>100</v>
      </c>
      <c r="M181" s="4">
        <f>$L181*D181/$C181</f>
        <v>1</v>
      </c>
      <c r="N181" s="4">
        <f t="shared" ref="N181:P184" si="51">$L181*E181/$C181</f>
        <v>5.166666666666667</v>
      </c>
      <c r="O181" s="4">
        <f t="shared" si="51"/>
        <v>3</v>
      </c>
      <c r="P181" s="4">
        <f t="shared" si="51"/>
        <v>62.666666666666664</v>
      </c>
    </row>
    <row r="182" spans="1:16">
      <c r="A182" s="5" t="s">
        <v>100</v>
      </c>
      <c r="B182" s="6" t="s">
        <v>101</v>
      </c>
      <c r="C182" s="3">
        <v>200</v>
      </c>
      <c r="D182" s="4">
        <v>1.7</v>
      </c>
      <c r="E182" s="4">
        <v>4.26</v>
      </c>
      <c r="F182" s="4">
        <v>9.68</v>
      </c>
      <c r="G182" s="4">
        <v>90.24</v>
      </c>
      <c r="H182" s="7" t="s">
        <v>133</v>
      </c>
      <c r="I182" s="7">
        <v>2</v>
      </c>
      <c r="J182" s="5" t="s">
        <v>100</v>
      </c>
      <c r="K182" s="6" t="s">
        <v>101</v>
      </c>
      <c r="L182" s="3">
        <v>250</v>
      </c>
      <c r="M182" s="4">
        <f>$L182*D182/$C182</f>
        <v>2.125</v>
      </c>
      <c r="N182" s="4">
        <f t="shared" si="51"/>
        <v>5.3250000000000002</v>
      </c>
      <c r="O182" s="4">
        <f t="shared" si="51"/>
        <v>12.1</v>
      </c>
      <c r="P182" s="4">
        <f t="shared" si="51"/>
        <v>112.8</v>
      </c>
    </row>
    <row r="183" spans="1:16">
      <c r="A183" s="5" t="s">
        <v>102</v>
      </c>
      <c r="B183" s="6" t="s">
        <v>103</v>
      </c>
      <c r="C183" s="3">
        <v>90</v>
      </c>
      <c r="D183" s="4">
        <v>15.1875</v>
      </c>
      <c r="E183" s="4">
        <v>14.737500000000001</v>
      </c>
      <c r="F183" s="4">
        <v>3.6</v>
      </c>
      <c r="G183" s="4">
        <v>208.8</v>
      </c>
      <c r="H183" s="7" t="s">
        <v>133</v>
      </c>
      <c r="I183" s="7">
        <v>2</v>
      </c>
      <c r="J183" s="5" t="s">
        <v>102</v>
      </c>
      <c r="K183" s="6" t="s">
        <v>103</v>
      </c>
      <c r="L183" s="3">
        <v>100</v>
      </c>
      <c r="M183" s="4">
        <f>$L183*D183/$C183</f>
        <v>16.875</v>
      </c>
      <c r="N183" s="4">
        <f t="shared" si="51"/>
        <v>16.375</v>
      </c>
      <c r="O183" s="4">
        <f t="shared" si="51"/>
        <v>4</v>
      </c>
      <c r="P183" s="4">
        <f t="shared" si="51"/>
        <v>232</v>
      </c>
    </row>
    <row r="184" spans="1:16">
      <c r="A184" s="5" t="s">
        <v>104</v>
      </c>
      <c r="B184" s="6" t="s">
        <v>105</v>
      </c>
      <c r="C184" s="3">
        <v>150</v>
      </c>
      <c r="D184" s="4">
        <v>8.1999999999999993</v>
      </c>
      <c r="E184" s="4">
        <v>6.3</v>
      </c>
      <c r="F184" s="4">
        <v>35.9</v>
      </c>
      <c r="G184" s="4">
        <v>233.7</v>
      </c>
      <c r="H184" s="7" t="s">
        <v>133</v>
      </c>
      <c r="I184" s="7">
        <v>2</v>
      </c>
      <c r="J184" s="5" t="s">
        <v>104</v>
      </c>
      <c r="K184" s="6" t="s">
        <v>105</v>
      </c>
      <c r="L184" s="3">
        <v>180</v>
      </c>
      <c r="M184" s="4">
        <f>$L184*D184/$C184</f>
        <v>9.8399999999999981</v>
      </c>
      <c r="N184" s="4">
        <f t="shared" si="51"/>
        <v>7.56</v>
      </c>
      <c r="O184" s="4">
        <f t="shared" si="51"/>
        <v>43.08</v>
      </c>
      <c r="P184" s="4">
        <f t="shared" si="51"/>
        <v>280.44</v>
      </c>
    </row>
    <row r="185" spans="1:16">
      <c r="A185" s="5" t="s">
        <v>50</v>
      </c>
      <c r="B185" s="6" t="s">
        <v>51</v>
      </c>
      <c r="C185" s="3">
        <v>200</v>
      </c>
      <c r="D185" s="4">
        <v>1</v>
      </c>
      <c r="E185" s="4">
        <v>0.1</v>
      </c>
      <c r="F185" s="4">
        <v>15.7</v>
      </c>
      <c r="G185" s="4">
        <v>66.900000000000006</v>
      </c>
      <c r="H185" s="7" t="s">
        <v>133</v>
      </c>
      <c r="I185" s="7">
        <v>2</v>
      </c>
      <c r="J185" s="5" t="s">
        <v>50</v>
      </c>
      <c r="K185" s="6" t="s">
        <v>51</v>
      </c>
      <c r="L185" s="3">
        <v>200</v>
      </c>
      <c r="M185" s="4">
        <v>1</v>
      </c>
      <c r="N185" s="4">
        <v>0.1</v>
      </c>
      <c r="O185" s="4">
        <v>15.7</v>
      </c>
      <c r="P185" s="4">
        <v>66.900000000000006</v>
      </c>
    </row>
    <row r="186" spans="1:16">
      <c r="A186" s="5" t="s">
        <v>14</v>
      </c>
      <c r="B186" s="6" t="s">
        <v>15</v>
      </c>
      <c r="C186" s="3">
        <v>30</v>
      </c>
      <c r="D186" s="4">
        <v>2</v>
      </c>
      <c r="E186" s="4">
        <v>0.4</v>
      </c>
      <c r="F186" s="4">
        <v>10</v>
      </c>
      <c r="G186" s="4">
        <v>51.2</v>
      </c>
      <c r="H186" s="7" t="s">
        <v>133</v>
      </c>
      <c r="I186" s="7">
        <v>2</v>
      </c>
      <c r="J186" s="5" t="s">
        <v>14</v>
      </c>
      <c r="K186" s="6" t="s">
        <v>15</v>
      </c>
      <c r="L186" s="3">
        <v>30</v>
      </c>
      <c r="M186" s="4">
        <v>2</v>
      </c>
      <c r="N186" s="4">
        <v>0.4</v>
      </c>
      <c r="O186" s="4">
        <v>10</v>
      </c>
      <c r="P186" s="4">
        <v>51.2</v>
      </c>
    </row>
    <row r="187" spans="1:16">
      <c r="A187" s="5" t="s">
        <v>14</v>
      </c>
      <c r="B187" s="6" t="s">
        <v>16</v>
      </c>
      <c r="C187" s="3">
        <v>30</v>
      </c>
      <c r="D187" s="4">
        <v>1.95</v>
      </c>
      <c r="E187" s="4">
        <v>0.3</v>
      </c>
      <c r="F187" s="4">
        <v>11.85</v>
      </c>
      <c r="G187" s="4">
        <v>58.65</v>
      </c>
      <c r="H187" s="7" t="s">
        <v>133</v>
      </c>
      <c r="I187" s="7">
        <v>2</v>
      </c>
      <c r="J187" s="5" t="s">
        <v>14</v>
      </c>
      <c r="K187" s="6" t="s">
        <v>16</v>
      </c>
      <c r="L187" s="3">
        <v>30</v>
      </c>
      <c r="M187" s="4">
        <v>1.95</v>
      </c>
      <c r="N187" s="4">
        <v>0.3</v>
      </c>
      <c r="O187" s="4">
        <v>11.85</v>
      </c>
      <c r="P187" s="4">
        <v>58.65</v>
      </c>
    </row>
    <row r="188" spans="1:16">
      <c r="A188" s="5"/>
      <c r="B188" s="8" t="s">
        <v>33</v>
      </c>
      <c r="C188" s="9">
        <f>SUM(C181:C187)</f>
        <v>760</v>
      </c>
      <c r="D188" s="10">
        <f t="shared" ref="D188:G188" si="52">SUM(D181:D187)</f>
        <v>30.637499999999999</v>
      </c>
      <c r="E188" s="10">
        <f t="shared" si="52"/>
        <v>29.197500000000002</v>
      </c>
      <c r="F188" s="10">
        <f t="shared" si="52"/>
        <v>88.529999999999987</v>
      </c>
      <c r="G188" s="10">
        <f t="shared" si="52"/>
        <v>747.08999999999992</v>
      </c>
      <c r="H188" s="7" t="s">
        <v>133</v>
      </c>
      <c r="I188" s="7">
        <v>2</v>
      </c>
      <c r="J188" s="5"/>
      <c r="K188" s="8" t="s">
        <v>33</v>
      </c>
      <c r="L188" s="9">
        <f>SUM(L181:L187)</f>
        <v>890</v>
      </c>
      <c r="M188" s="10">
        <f t="shared" ref="M188:P188" si="53">SUM(M181:M187)</f>
        <v>34.79</v>
      </c>
      <c r="N188" s="10">
        <f t="shared" si="53"/>
        <v>35.226666666666667</v>
      </c>
      <c r="O188" s="10">
        <f t="shared" si="53"/>
        <v>99.72999999999999</v>
      </c>
      <c r="P188" s="10">
        <f t="shared" si="53"/>
        <v>864.65666666666675</v>
      </c>
    </row>
    <row r="189" spans="1:16">
      <c r="A189" s="5"/>
      <c r="B189" s="8" t="s">
        <v>34</v>
      </c>
      <c r="C189" s="9">
        <f>C179+C188</f>
        <v>1260</v>
      </c>
      <c r="D189" s="10">
        <f>D179+D188</f>
        <v>52.627499999999998</v>
      </c>
      <c r="E189" s="10">
        <f t="shared" ref="E189:G189" si="54">E179+E188</f>
        <v>47.099166666666669</v>
      </c>
      <c r="F189" s="10">
        <f t="shared" si="54"/>
        <v>158.33166666666665</v>
      </c>
      <c r="G189" s="10">
        <f t="shared" si="54"/>
        <v>1278.8883333333333</v>
      </c>
      <c r="H189" s="7" t="s">
        <v>133</v>
      </c>
      <c r="I189" s="7">
        <v>2</v>
      </c>
      <c r="J189" s="5"/>
      <c r="K189" s="8" t="s">
        <v>34</v>
      </c>
      <c r="L189" s="9">
        <f>L179+L188</f>
        <v>1440</v>
      </c>
      <c r="M189" s="10">
        <f>M179+M188</f>
        <v>57.781666666666666</v>
      </c>
      <c r="N189" s="10">
        <f t="shared" ref="N189:P189" si="55">N179+N188</f>
        <v>54.046666666666667</v>
      </c>
      <c r="O189" s="10">
        <f t="shared" si="55"/>
        <v>174.02166666666665</v>
      </c>
      <c r="P189" s="10">
        <f t="shared" si="55"/>
        <v>1424.6716666666669</v>
      </c>
    </row>
    <row r="190" spans="1:16">
      <c r="A190" s="5"/>
      <c r="B190" s="8"/>
      <c r="C190" s="9"/>
      <c r="D190" s="14">
        <f>D189/77</f>
        <v>0.68347402597402596</v>
      </c>
      <c r="E190" s="14">
        <f>E189/79</f>
        <v>0.59619198312236288</v>
      </c>
      <c r="F190" s="14">
        <f>F189/335</f>
        <v>0.47263184079601983</v>
      </c>
      <c r="G190" s="14">
        <f>G189/2350</f>
        <v>0.54420780141843972</v>
      </c>
      <c r="H190" s="7" t="s">
        <v>131</v>
      </c>
      <c r="I190" s="7">
        <v>2</v>
      </c>
      <c r="J190" s="5"/>
      <c r="K190" s="8"/>
      <c r="L190" s="9"/>
      <c r="M190" s="14">
        <f>M189/90</f>
        <v>0.64201851851851854</v>
      </c>
      <c r="N190" s="14">
        <f>N189/92</f>
        <v>0.58746376811594203</v>
      </c>
      <c r="O190" s="14">
        <f>O189/383</f>
        <v>0.45436466492602257</v>
      </c>
      <c r="P190" s="14">
        <f>P189/2720</f>
        <v>0.5237763480392158</v>
      </c>
    </row>
    <row r="191" spans="1:16" s="27" customFormat="1">
      <c r="A191" s="23"/>
      <c r="B191" s="24" t="s">
        <v>106</v>
      </c>
      <c r="C191" s="25"/>
      <c r="D191" s="26"/>
      <c r="E191" s="26"/>
      <c r="F191" s="26"/>
      <c r="G191" s="26"/>
      <c r="H191" s="7" t="s">
        <v>134</v>
      </c>
      <c r="I191" s="7">
        <v>2</v>
      </c>
      <c r="J191" s="23"/>
      <c r="K191" s="24" t="s">
        <v>106</v>
      </c>
      <c r="L191" s="25"/>
      <c r="M191" s="26"/>
      <c r="N191" s="26"/>
      <c r="O191" s="26"/>
      <c r="P191" s="26"/>
    </row>
    <row r="192" spans="1:16">
      <c r="A192" s="5"/>
      <c r="B192" s="8" t="s">
        <v>10</v>
      </c>
      <c r="C192" s="9"/>
      <c r="D192" s="10"/>
      <c r="E192" s="10"/>
      <c r="F192" s="10"/>
      <c r="G192" s="10"/>
      <c r="H192" s="7" t="s">
        <v>135</v>
      </c>
      <c r="I192" s="7">
        <v>2</v>
      </c>
      <c r="J192" s="5"/>
      <c r="K192" s="8" t="s">
        <v>10</v>
      </c>
      <c r="L192" s="9"/>
      <c r="M192" s="10"/>
      <c r="N192" s="10"/>
      <c r="O192" s="10"/>
      <c r="P192" s="10"/>
    </row>
    <row r="193" spans="1:16">
      <c r="A193" s="5" t="s">
        <v>44</v>
      </c>
      <c r="B193" s="6" t="s">
        <v>45</v>
      </c>
      <c r="C193" s="3">
        <v>150</v>
      </c>
      <c r="D193" s="4">
        <v>3.7</v>
      </c>
      <c r="E193" s="4">
        <v>4.8</v>
      </c>
      <c r="F193" s="4">
        <v>36.5</v>
      </c>
      <c r="G193" s="4">
        <v>203.5</v>
      </c>
      <c r="H193" s="7" t="s">
        <v>135</v>
      </c>
      <c r="I193" s="7">
        <v>2</v>
      </c>
      <c r="J193" s="5" t="s">
        <v>44</v>
      </c>
      <c r="K193" s="6" t="s">
        <v>45</v>
      </c>
      <c r="L193" s="3">
        <v>180</v>
      </c>
      <c r="M193" s="4">
        <f>$L193*D193/$C193</f>
        <v>4.4400000000000004</v>
      </c>
      <c r="N193" s="4">
        <f t="shared" ref="N193:P193" si="56">$L193*E193/$C193</f>
        <v>5.76</v>
      </c>
      <c r="O193" s="4">
        <f t="shared" si="56"/>
        <v>43.8</v>
      </c>
      <c r="P193" s="4">
        <f t="shared" si="56"/>
        <v>244.2</v>
      </c>
    </row>
    <row r="194" spans="1:16" s="34" customFormat="1">
      <c r="A194" s="28" t="s">
        <v>36</v>
      </c>
      <c r="B194" s="31" t="s">
        <v>142</v>
      </c>
      <c r="C194" s="32">
        <v>60</v>
      </c>
      <c r="D194" s="33">
        <v>10.96</v>
      </c>
      <c r="E194" s="33">
        <v>10.48</v>
      </c>
      <c r="F194" s="33">
        <v>9.92</v>
      </c>
      <c r="G194" s="33">
        <v>177.04</v>
      </c>
      <c r="H194" s="34" t="s">
        <v>135</v>
      </c>
      <c r="I194" s="34">
        <v>2</v>
      </c>
      <c r="J194" s="28" t="s">
        <v>36</v>
      </c>
      <c r="K194" s="31" t="s">
        <v>142</v>
      </c>
      <c r="L194" s="3">
        <v>70</v>
      </c>
      <c r="M194" s="4">
        <v>12.79</v>
      </c>
      <c r="N194" s="4">
        <v>12.21</v>
      </c>
      <c r="O194" s="4">
        <v>11.57</v>
      </c>
      <c r="P194" s="4">
        <v>206.56</v>
      </c>
    </row>
    <row r="195" spans="1:16">
      <c r="A195" s="5" t="s">
        <v>28</v>
      </c>
      <c r="B195" s="6" t="s">
        <v>29</v>
      </c>
      <c r="C195" s="3">
        <v>50</v>
      </c>
      <c r="D195" s="4">
        <v>0.59499999999999997</v>
      </c>
      <c r="E195" s="4">
        <v>2.06</v>
      </c>
      <c r="F195" s="4">
        <v>3.7250000000000001</v>
      </c>
      <c r="G195" s="4">
        <v>35.799999999999997</v>
      </c>
      <c r="H195" s="7" t="s">
        <v>135</v>
      </c>
      <c r="I195" s="7">
        <v>2</v>
      </c>
      <c r="J195" s="5" t="s">
        <v>28</v>
      </c>
      <c r="K195" s="6" t="s">
        <v>29</v>
      </c>
      <c r="L195" s="3">
        <v>50</v>
      </c>
      <c r="M195" s="4">
        <v>0.59499999999999997</v>
      </c>
      <c r="N195" s="4">
        <v>2.06</v>
      </c>
      <c r="O195" s="4">
        <v>3.7250000000000001</v>
      </c>
      <c r="P195" s="4">
        <v>35.799999999999997</v>
      </c>
    </row>
    <row r="196" spans="1:16">
      <c r="A196" s="5" t="s">
        <v>120</v>
      </c>
      <c r="B196" s="6" t="s">
        <v>95</v>
      </c>
      <c r="C196" s="3">
        <v>200</v>
      </c>
      <c r="D196" s="4">
        <v>0.3</v>
      </c>
      <c r="E196" s="4">
        <v>0.1</v>
      </c>
      <c r="F196" s="4">
        <v>7.1</v>
      </c>
      <c r="G196" s="4">
        <v>30</v>
      </c>
      <c r="H196" s="7" t="s">
        <v>135</v>
      </c>
      <c r="I196" s="7">
        <v>2</v>
      </c>
      <c r="J196" s="5" t="s">
        <v>120</v>
      </c>
      <c r="K196" s="6" t="s">
        <v>95</v>
      </c>
      <c r="L196" s="3">
        <v>200</v>
      </c>
      <c r="M196" s="4">
        <v>0.3</v>
      </c>
      <c r="N196" s="4">
        <v>0.1</v>
      </c>
      <c r="O196" s="4">
        <v>7.1</v>
      </c>
      <c r="P196" s="4">
        <v>30</v>
      </c>
    </row>
    <row r="197" spans="1:16">
      <c r="A197" s="5" t="s">
        <v>14</v>
      </c>
      <c r="B197" s="6" t="s">
        <v>15</v>
      </c>
      <c r="C197" s="3">
        <v>30</v>
      </c>
      <c r="D197" s="4">
        <v>2.2999999999999998</v>
      </c>
      <c r="E197" s="4">
        <v>0.2</v>
      </c>
      <c r="F197" s="4">
        <v>14.8</v>
      </c>
      <c r="G197" s="4">
        <v>70.3</v>
      </c>
      <c r="H197" s="7" t="s">
        <v>135</v>
      </c>
      <c r="I197" s="7">
        <v>2</v>
      </c>
      <c r="J197" s="5" t="s">
        <v>14</v>
      </c>
      <c r="K197" s="6" t="s">
        <v>15</v>
      </c>
      <c r="L197" s="3">
        <v>30</v>
      </c>
      <c r="M197" s="4">
        <v>2.2999999999999998</v>
      </c>
      <c r="N197" s="4">
        <v>0.2</v>
      </c>
      <c r="O197" s="4">
        <v>14.8</v>
      </c>
      <c r="P197" s="4">
        <v>70.3</v>
      </c>
    </row>
    <row r="198" spans="1:16">
      <c r="A198" s="5" t="s">
        <v>14</v>
      </c>
      <c r="B198" s="6" t="s">
        <v>16</v>
      </c>
      <c r="C198" s="3">
        <v>20</v>
      </c>
      <c r="D198" s="4">
        <v>1.3</v>
      </c>
      <c r="E198" s="4">
        <v>0.2</v>
      </c>
      <c r="F198" s="4">
        <v>7.9</v>
      </c>
      <c r="G198" s="4">
        <v>39.1</v>
      </c>
      <c r="H198" s="7" t="s">
        <v>135</v>
      </c>
      <c r="I198" s="7">
        <v>2</v>
      </c>
      <c r="J198" s="5" t="s">
        <v>14</v>
      </c>
      <c r="K198" s="6" t="s">
        <v>16</v>
      </c>
      <c r="L198" s="3">
        <v>20</v>
      </c>
      <c r="M198" s="4">
        <v>1.3</v>
      </c>
      <c r="N198" s="4">
        <v>0.2</v>
      </c>
      <c r="O198" s="4">
        <v>7.9</v>
      </c>
      <c r="P198" s="4">
        <v>39.1</v>
      </c>
    </row>
    <row r="199" spans="1:16">
      <c r="A199" s="5"/>
      <c r="B199" s="8" t="s">
        <v>18</v>
      </c>
      <c r="C199" s="9">
        <f>SUM(C193:C198)</f>
        <v>510</v>
      </c>
      <c r="D199" s="10">
        <f t="shared" ref="D199:G199" si="57">SUM(D193:D198)</f>
        <v>19.155000000000001</v>
      </c>
      <c r="E199" s="10">
        <f t="shared" si="57"/>
        <v>17.84</v>
      </c>
      <c r="F199" s="10">
        <f t="shared" si="57"/>
        <v>79.945000000000007</v>
      </c>
      <c r="G199" s="10">
        <f t="shared" si="57"/>
        <v>555.74</v>
      </c>
      <c r="H199" s="7" t="s">
        <v>135</v>
      </c>
      <c r="I199" s="7">
        <v>2</v>
      </c>
      <c r="J199" s="5"/>
      <c r="K199" s="8" t="s">
        <v>18</v>
      </c>
      <c r="L199" s="9">
        <f>SUM(L193:L198)</f>
        <v>550</v>
      </c>
      <c r="M199" s="10">
        <f t="shared" ref="M199:P199" si="58">SUM(M193:M198)</f>
        <v>21.725000000000001</v>
      </c>
      <c r="N199" s="10">
        <f t="shared" si="58"/>
        <v>20.529999999999998</v>
      </c>
      <c r="O199" s="10">
        <f t="shared" si="58"/>
        <v>88.894999999999996</v>
      </c>
      <c r="P199" s="10">
        <f t="shared" si="58"/>
        <v>625.95999999999992</v>
      </c>
    </row>
    <row r="200" spans="1:16">
      <c r="A200" s="5"/>
      <c r="B200" s="8" t="s">
        <v>19</v>
      </c>
      <c r="C200" s="9"/>
      <c r="D200" s="10"/>
      <c r="E200" s="10"/>
      <c r="F200" s="10"/>
      <c r="G200" s="10"/>
      <c r="H200" s="7" t="s">
        <v>136</v>
      </c>
      <c r="I200" s="7">
        <v>2</v>
      </c>
      <c r="J200" s="5"/>
      <c r="K200" s="8" t="s">
        <v>19</v>
      </c>
      <c r="L200" s="9"/>
      <c r="M200" s="10"/>
      <c r="N200" s="10"/>
      <c r="O200" s="10"/>
      <c r="P200" s="10"/>
    </row>
    <row r="201" spans="1:16">
      <c r="A201" s="5" t="s">
        <v>107</v>
      </c>
      <c r="B201" s="6" t="s">
        <v>143</v>
      </c>
      <c r="C201" s="3">
        <v>60</v>
      </c>
      <c r="D201" s="4">
        <v>0.6</v>
      </c>
      <c r="E201" s="4">
        <v>6.1</v>
      </c>
      <c r="F201" s="4">
        <v>4.3</v>
      </c>
      <c r="G201" s="4">
        <v>74.2</v>
      </c>
      <c r="H201" s="7" t="s">
        <v>145</v>
      </c>
      <c r="I201" s="7">
        <v>2</v>
      </c>
      <c r="J201" s="5" t="s">
        <v>107</v>
      </c>
      <c r="K201" s="6" t="s">
        <v>143</v>
      </c>
      <c r="L201" s="3">
        <v>100</v>
      </c>
      <c r="M201" s="4">
        <f>$L201*D201/$C201</f>
        <v>1</v>
      </c>
      <c r="N201" s="4">
        <f t="shared" ref="N201:P204" si="59">$L201*E201/$C201</f>
        <v>10.166666666666666</v>
      </c>
      <c r="O201" s="4">
        <f t="shared" si="59"/>
        <v>7.166666666666667</v>
      </c>
      <c r="P201" s="4">
        <f t="shared" si="59"/>
        <v>123.66666666666667</v>
      </c>
    </row>
    <row r="202" spans="1:16">
      <c r="A202" s="5" t="s">
        <v>22</v>
      </c>
      <c r="B202" s="6" t="s">
        <v>23</v>
      </c>
      <c r="C202" s="3">
        <v>200</v>
      </c>
      <c r="D202" s="4">
        <v>4.24</v>
      </c>
      <c r="E202" s="4">
        <v>4.0200000000000005</v>
      </c>
      <c r="F202" s="4">
        <v>15.919999999999998</v>
      </c>
      <c r="G202" s="4">
        <v>116.8</v>
      </c>
      <c r="H202" s="7" t="s">
        <v>136</v>
      </c>
      <c r="I202" s="7">
        <v>2</v>
      </c>
      <c r="J202" s="5" t="s">
        <v>22</v>
      </c>
      <c r="K202" s="6" t="s">
        <v>23</v>
      </c>
      <c r="L202" s="3">
        <v>250</v>
      </c>
      <c r="M202" s="4">
        <f>$L202*D202/$C202</f>
        <v>5.3</v>
      </c>
      <c r="N202" s="4">
        <f t="shared" si="59"/>
        <v>5.0250000000000004</v>
      </c>
      <c r="O202" s="4">
        <f t="shared" si="59"/>
        <v>19.899999999999999</v>
      </c>
      <c r="P202" s="4">
        <f t="shared" si="59"/>
        <v>146</v>
      </c>
    </row>
    <row r="203" spans="1:16">
      <c r="A203" s="5" t="s">
        <v>54</v>
      </c>
      <c r="B203" s="6" t="s">
        <v>55</v>
      </c>
      <c r="C203" s="3">
        <v>150</v>
      </c>
      <c r="D203" s="4">
        <v>5.3</v>
      </c>
      <c r="E203" s="4">
        <v>4.9000000000000004</v>
      </c>
      <c r="F203" s="4">
        <v>32.799999999999997</v>
      </c>
      <c r="G203" s="4">
        <v>196.8</v>
      </c>
      <c r="H203" s="7" t="s">
        <v>136</v>
      </c>
      <c r="I203" s="7">
        <v>2</v>
      </c>
      <c r="J203" s="5" t="s">
        <v>54</v>
      </c>
      <c r="K203" s="6" t="s">
        <v>55</v>
      </c>
      <c r="L203" s="3">
        <v>180</v>
      </c>
      <c r="M203" s="4">
        <f>$L203*D203/$C203</f>
        <v>6.36</v>
      </c>
      <c r="N203" s="4">
        <f t="shared" si="59"/>
        <v>5.8800000000000008</v>
      </c>
      <c r="O203" s="4">
        <f t="shared" si="59"/>
        <v>39.359999999999992</v>
      </c>
      <c r="P203" s="4">
        <f t="shared" si="59"/>
        <v>236.16</v>
      </c>
    </row>
    <row r="204" spans="1:16">
      <c r="A204" s="5" t="s">
        <v>108</v>
      </c>
      <c r="B204" s="6" t="s">
        <v>109</v>
      </c>
      <c r="C204" s="3">
        <v>70</v>
      </c>
      <c r="D204" s="4">
        <v>13.44</v>
      </c>
      <c r="E204" s="4">
        <v>2.9866666666666668</v>
      </c>
      <c r="F204" s="4">
        <v>9.4266666666666659</v>
      </c>
      <c r="G204" s="4">
        <v>117.97333333333333</v>
      </c>
      <c r="H204" s="7" t="s">
        <v>136</v>
      </c>
      <c r="I204" s="7">
        <v>2</v>
      </c>
      <c r="J204" s="5" t="s">
        <v>108</v>
      </c>
      <c r="K204" s="6" t="s">
        <v>109</v>
      </c>
      <c r="L204" s="3">
        <v>80</v>
      </c>
      <c r="M204" s="4">
        <f>$L204*D204/$C204</f>
        <v>15.360000000000001</v>
      </c>
      <c r="N204" s="4">
        <f t="shared" si="59"/>
        <v>3.4133333333333336</v>
      </c>
      <c r="O204" s="4">
        <f t="shared" si="59"/>
        <v>10.773333333333332</v>
      </c>
      <c r="P204" s="4">
        <f t="shared" si="59"/>
        <v>134.82666666666668</v>
      </c>
    </row>
    <row r="205" spans="1:16">
      <c r="A205" s="5" t="s">
        <v>113</v>
      </c>
      <c r="B205" s="6" t="s">
        <v>114</v>
      </c>
      <c r="C205" s="3">
        <v>20</v>
      </c>
      <c r="D205" s="4">
        <v>0.72</v>
      </c>
      <c r="E205" s="4">
        <v>1.48</v>
      </c>
      <c r="F205" s="4">
        <v>1.92</v>
      </c>
      <c r="G205" s="4">
        <v>23.84</v>
      </c>
      <c r="H205" s="7" t="s">
        <v>136</v>
      </c>
      <c r="I205" s="7">
        <v>2</v>
      </c>
      <c r="J205" s="5" t="s">
        <v>113</v>
      </c>
      <c r="K205" s="6" t="s">
        <v>114</v>
      </c>
      <c r="L205" s="3">
        <v>20</v>
      </c>
      <c r="M205" s="4">
        <v>0.54</v>
      </c>
      <c r="N205" s="4">
        <v>0.76</v>
      </c>
      <c r="O205" s="4">
        <v>0.88</v>
      </c>
      <c r="P205" s="4">
        <v>12.5</v>
      </c>
    </row>
    <row r="206" spans="1:16">
      <c r="A206" s="5" t="s">
        <v>58</v>
      </c>
      <c r="B206" s="6" t="s">
        <v>59</v>
      </c>
      <c r="C206" s="3">
        <v>200</v>
      </c>
      <c r="D206" s="4">
        <v>0.6</v>
      </c>
      <c r="E206" s="4">
        <v>0.2</v>
      </c>
      <c r="F206" s="4">
        <v>15.2</v>
      </c>
      <c r="G206" s="4">
        <v>65.3</v>
      </c>
      <c r="H206" s="7" t="s">
        <v>136</v>
      </c>
      <c r="I206" s="7">
        <v>2</v>
      </c>
      <c r="J206" s="5" t="s">
        <v>58</v>
      </c>
      <c r="K206" s="6" t="s">
        <v>59</v>
      </c>
      <c r="L206" s="3">
        <v>200</v>
      </c>
      <c r="M206" s="4">
        <v>0.6</v>
      </c>
      <c r="N206" s="4">
        <v>0.2</v>
      </c>
      <c r="O206" s="4">
        <v>15.2</v>
      </c>
      <c r="P206" s="4">
        <v>65.3</v>
      </c>
    </row>
    <row r="207" spans="1:16">
      <c r="A207" s="5" t="s">
        <v>14</v>
      </c>
      <c r="B207" s="6" t="s">
        <v>15</v>
      </c>
      <c r="C207" s="3">
        <v>30</v>
      </c>
      <c r="D207" s="4">
        <v>2.31</v>
      </c>
      <c r="E207" s="4">
        <v>0.28799999999999998</v>
      </c>
      <c r="F207" s="4">
        <v>14.372999999999999</v>
      </c>
      <c r="G207" s="4">
        <v>70.8</v>
      </c>
      <c r="H207" s="7" t="s">
        <v>136</v>
      </c>
      <c r="I207" s="7">
        <v>2</v>
      </c>
      <c r="J207" s="5" t="s">
        <v>14</v>
      </c>
      <c r="K207" s="6" t="s">
        <v>15</v>
      </c>
      <c r="L207" s="3">
        <v>30</v>
      </c>
      <c r="M207" s="4">
        <v>2.31</v>
      </c>
      <c r="N207" s="4">
        <v>0.28799999999999998</v>
      </c>
      <c r="O207" s="4">
        <v>14.372999999999999</v>
      </c>
      <c r="P207" s="4">
        <v>70.8</v>
      </c>
    </row>
    <row r="208" spans="1:16">
      <c r="A208" s="5" t="s">
        <v>14</v>
      </c>
      <c r="B208" s="6" t="s">
        <v>16</v>
      </c>
      <c r="C208" s="3">
        <v>30</v>
      </c>
      <c r="D208" s="4">
        <v>1.95</v>
      </c>
      <c r="E208" s="4">
        <v>0.3</v>
      </c>
      <c r="F208" s="4">
        <v>11.85</v>
      </c>
      <c r="G208" s="4">
        <v>58.65</v>
      </c>
      <c r="H208" s="7" t="s">
        <v>136</v>
      </c>
      <c r="I208" s="7">
        <v>2</v>
      </c>
      <c r="J208" s="5" t="s">
        <v>14</v>
      </c>
      <c r="K208" s="6" t="s">
        <v>16</v>
      </c>
      <c r="L208" s="3">
        <v>30</v>
      </c>
      <c r="M208" s="4">
        <v>1.95</v>
      </c>
      <c r="N208" s="4">
        <v>0.3</v>
      </c>
      <c r="O208" s="4">
        <v>11.85</v>
      </c>
      <c r="P208" s="4">
        <v>58.65</v>
      </c>
    </row>
    <row r="209" spans="1:16">
      <c r="A209" s="5"/>
      <c r="B209" s="8" t="s">
        <v>33</v>
      </c>
      <c r="C209" s="9">
        <f>SUM(C201:C208)</f>
        <v>760</v>
      </c>
      <c r="D209" s="10">
        <f>SUM(D201:D208)</f>
        <v>29.159999999999997</v>
      </c>
      <c r="E209" s="10">
        <f>SUM(E201:E208)</f>
        <v>20.274666666666668</v>
      </c>
      <c r="F209" s="10">
        <f>SUM(F201:F208)</f>
        <v>105.78966666666666</v>
      </c>
      <c r="G209" s="10">
        <f>SUM(G201:G208)</f>
        <v>724.36333333333323</v>
      </c>
      <c r="H209" s="7" t="s">
        <v>136</v>
      </c>
      <c r="I209" s="7">
        <v>2</v>
      </c>
      <c r="J209" s="5"/>
      <c r="K209" s="8" t="s">
        <v>33</v>
      </c>
      <c r="L209" s="9">
        <f>SUM(L201:L208)</f>
        <v>890</v>
      </c>
      <c r="M209" s="10">
        <f>SUM(M201:M208)</f>
        <v>33.42</v>
      </c>
      <c r="N209" s="10">
        <f>SUM(N201:N208)</f>
        <v>26.033000000000001</v>
      </c>
      <c r="O209" s="10">
        <f>SUM(O201:O208)</f>
        <v>119.50299999999999</v>
      </c>
      <c r="P209" s="10">
        <f>SUM(P201:P208)</f>
        <v>847.90333333333331</v>
      </c>
    </row>
    <row r="210" spans="1:16">
      <c r="A210" s="5"/>
      <c r="B210" s="8" t="s">
        <v>34</v>
      </c>
      <c r="C210" s="9">
        <f>C199+C209</f>
        <v>1270</v>
      </c>
      <c r="D210" s="10">
        <f>D199+D209</f>
        <v>48.314999999999998</v>
      </c>
      <c r="E210" s="10">
        <f>E199+E209</f>
        <v>38.114666666666665</v>
      </c>
      <c r="F210" s="10">
        <f>F199+F209</f>
        <v>185.73466666666667</v>
      </c>
      <c r="G210" s="10">
        <f>G199+G209</f>
        <v>1280.1033333333332</v>
      </c>
      <c r="H210" s="7" t="s">
        <v>134</v>
      </c>
      <c r="I210" s="7">
        <v>2</v>
      </c>
      <c r="J210" s="5"/>
      <c r="K210" s="8" t="s">
        <v>34</v>
      </c>
      <c r="L210" s="9">
        <f>L199+L209</f>
        <v>1440</v>
      </c>
      <c r="M210" s="10">
        <f>M199+M209</f>
        <v>55.145000000000003</v>
      </c>
      <c r="N210" s="10">
        <f>N199+N209</f>
        <v>46.563000000000002</v>
      </c>
      <c r="O210" s="10">
        <f>O199+O209</f>
        <v>208.39799999999997</v>
      </c>
      <c r="P210" s="10">
        <f>P199+P209</f>
        <v>1473.8633333333332</v>
      </c>
    </row>
    <row r="211" spans="1:16">
      <c r="A211" s="5"/>
      <c r="B211" s="8"/>
      <c r="C211" s="9"/>
      <c r="D211" s="14">
        <f>D210/77</f>
        <v>0.6274675324675324</v>
      </c>
      <c r="E211" s="14">
        <f>E210/79</f>
        <v>0.48246413502109703</v>
      </c>
      <c r="F211" s="14">
        <f>F210/335</f>
        <v>0.55443184079601993</v>
      </c>
      <c r="G211" s="14">
        <f>G210/2350</f>
        <v>0.54472482269503542</v>
      </c>
      <c r="H211" s="7" t="s">
        <v>134</v>
      </c>
      <c r="I211" s="7">
        <v>2</v>
      </c>
      <c r="J211" s="5"/>
      <c r="K211" s="8"/>
      <c r="L211" s="9"/>
      <c r="M211" s="14">
        <f>M210/90</f>
        <v>0.61272222222222228</v>
      </c>
      <c r="N211" s="14">
        <f>N210/92</f>
        <v>0.50611956521739132</v>
      </c>
      <c r="O211" s="14">
        <f>O210/383</f>
        <v>0.54412010443864223</v>
      </c>
      <c r="P211" s="14">
        <f>P210/2720</f>
        <v>0.54186151960784312</v>
      </c>
    </row>
    <row r="212" spans="1:16">
      <c r="A212" s="5"/>
      <c r="B212" s="8" t="s">
        <v>110</v>
      </c>
      <c r="C212" s="9"/>
      <c r="D212" s="10">
        <f>(D17+D38+D59++D79+D98+D118+D139+D158+D179+D199)/10</f>
        <v>20.167760869565221</v>
      </c>
      <c r="E212" s="10">
        <f t="shared" ref="E212:G212" si="60">(E17+E38+E59++E79+E98+E118+E139+E158+E179+E199)/10</f>
        <v>17.782094202898552</v>
      </c>
      <c r="F212" s="10">
        <f t="shared" si="60"/>
        <v>74.012021739130446</v>
      </c>
      <c r="G212" s="10">
        <f t="shared" si="60"/>
        <v>538.06542753623194</v>
      </c>
      <c r="H212" s="7"/>
      <c r="I212" s="7">
        <v>2</v>
      </c>
      <c r="J212" s="5"/>
      <c r="K212" s="8" t="s">
        <v>110</v>
      </c>
      <c r="L212" s="10"/>
      <c r="M212" s="10">
        <f>(M17+M38+M59++M79+M98+M118+M139+M158+M179+M199)/10</f>
        <v>23.457166666666666</v>
      </c>
      <c r="N212" s="10">
        <f t="shared" ref="N212:P212" si="61">(N17+N38+N59++N79+N98+N118+N139+N158+N179+N199)/10</f>
        <v>20.565933333333334</v>
      </c>
      <c r="O212" s="10">
        <f t="shared" si="61"/>
        <v>81.295933333333323</v>
      </c>
      <c r="P212" s="10">
        <f t="shared" si="61"/>
        <v>605.11866666666674</v>
      </c>
    </row>
    <row r="213" spans="1:16">
      <c r="A213" s="19"/>
      <c r="B213" s="8" t="s">
        <v>111</v>
      </c>
      <c r="C213" s="19"/>
      <c r="D213" s="10">
        <f>(D27+D48+D68+D88+D107+D128+D148+D168+D188+D209)/10</f>
        <v>27.668083333333335</v>
      </c>
      <c r="E213" s="10">
        <f>(E27+E48+E68+E88+E107+E128+E148+E168+E188+E209)/10</f>
        <v>23.048449999999995</v>
      </c>
      <c r="F213" s="10">
        <f>(F27+F48+F68+F88+F107+F128+F148+F168+F188+F209)/10</f>
        <v>101.62903333333333</v>
      </c>
      <c r="G213" s="10">
        <f>(G27+G48+G68+G88+G107+G128+G148+G168+G188+G209)/10</f>
        <v>726.33241666666675</v>
      </c>
      <c r="H213" s="7"/>
      <c r="I213" s="7">
        <v>2</v>
      </c>
      <c r="J213" s="19"/>
      <c r="K213" s="8" t="s">
        <v>111</v>
      </c>
      <c r="L213" s="10"/>
      <c r="M213" s="10">
        <f>(M27+M48+M68+M88+M107+M128+M148+M168+M188+M209)/10</f>
        <v>32.454472222222229</v>
      </c>
      <c r="N213" s="10">
        <f>(N27+N48+N68+N88+N107+N128+N148+N168+N188+N209)/10</f>
        <v>28.608588888888892</v>
      </c>
      <c r="O213" s="10">
        <f>(O27+O48+O68+O88+O107+O128+O148+O168+O188+O209)/10</f>
        <v>114.48056111111109</v>
      </c>
      <c r="P213" s="10">
        <f>(P27+P48+P68+P88+P107+P128+P148+P168+P188+P209)/10</f>
        <v>846.92286111111093</v>
      </c>
    </row>
    <row r="214" spans="1:16">
      <c r="B214" s="16" t="s">
        <v>146</v>
      </c>
      <c r="H214" s="7"/>
      <c r="I214" s="7"/>
      <c r="K214" s="16" t="s">
        <v>146</v>
      </c>
    </row>
    <row r="215" spans="1:16">
      <c r="H215" s="7"/>
      <c r="I215" s="7"/>
    </row>
    <row r="216" spans="1:16">
      <c r="H216" s="7"/>
      <c r="I216" s="7"/>
    </row>
    <row r="217" spans="1:16">
      <c r="H217" s="7"/>
      <c r="I217" s="7"/>
    </row>
    <row r="218" spans="1:16">
      <c r="H218" s="7"/>
      <c r="I218" s="7"/>
    </row>
    <row r="219" spans="1:16">
      <c r="H219" s="7"/>
      <c r="I219" s="7"/>
    </row>
    <row r="220" spans="1:16">
      <c r="H220" s="7"/>
      <c r="I220" s="7"/>
    </row>
    <row r="221" spans="1:16">
      <c r="H221" s="7"/>
      <c r="I221" s="7"/>
    </row>
    <row r="222" spans="1:16">
      <c r="H222" s="7"/>
      <c r="I222" s="7"/>
    </row>
    <row r="223" spans="1:16">
      <c r="H223" s="7"/>
      <c r="I223" s="7"/>
    </row>
    <row r="224" spans="1:16">
      <c r="H224" s="7"/>
      <c r="I224" s="7"/>
    </row>
    <row r="225" spans="8:9">
      <c r="H225" s="7"/>
      <c r="I225" s="7"/>
    </row>
    <row r="226" spans="8:9">
      <c r="H226" s="7"/>
      <c r="I226" s="7"/>
    </row>
  </sheetData>
  <mergeCells count="12">
    <mergeCell ref="E4:G4"/>
    <mergeCell ref="N4:P4"/>
    <mergeCell ref="A5:G5"/>
    <mergeCell ref="J5:P5"/>
    <mergeCell ref="A6:G6"/>
    <mergeCell ref="J6:P6"/>
    <mergeCell ref="E1:G1"/>
    <mergeCell ref="N1:P1"/>
    <mergeCell ref="E2:G2"/>
    <mergeCell ref="N2:P2"/>
    <mergeCell ref="E3:G3"/>
    <mergeCell ref="N3:P3"/>
  </mergeCells>
  <pageMargins left="0.70866141732283472" right="0.31496062992125984" top="0.51181102362204722" bottom="0.51181102362204722" header="0.31496062992125984" footer="0.31496062992125984"/>
  <pageSetup paperSize="9" scale="74" orientation="portrait" r:id="rId1"/>
  <rowBreaks count="3" manualBreakCount="3">
    <brk id="70" max="16383" man="1"/>
    <brk id="109" max="16383" man="1"/>
    <brk id="170" max="16383" man="1"/>
  </rowBreaks>
  <colBreaks count="2" manualBreakCount="2">
    <brk id="7" max="1048575" man="1"/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изменения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Зам по АХР</cp:lastModifiedBy>
  <cp:lastPrinted>2026-01-29T05:42:27Z</cp:lastPrinted>
  <dcterms:created xsi:type="dcterms:W3CDTF">2022-09-27T09:33:45Z</dcterms:created>
  <dcterms:modified xsi:type="dcterms:W3CDTF">2026-01-29T05:50:18Z</dcterms:modified>
</cp:coreProperties>
</file>