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м по АХР\Desktop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</definedNames>
  <calcPr calcId="162913"/>
</workbook>
</file>

<file path=xl/calcChain.xml><?xml version="1.0" encoding="utf-8"?>
<calcChain xmlns="http://schemas.openxmlformats.org/spreadsheetml/2006/main">
  <c r="J251" i="1" l="1"/>
  <c r="G251" i="1"/>
  <c r="F251" i="1"/>
  <c r="E251" i="1"/>
  <c r="D251" i="1"/>
  <c r="C251" i="1"/>
  <c r="N247" i="1"/>
  <c r="M247" i="1"/>
  <c r="L247" i="1"/>
  <c r="K247" i="1"/>
  <c r="N246" i="1"/>
  <c r="M246" i="1"/>
  <c r="L246" i="1"/>
  <c r="K246" i="1"/>
  <c r="N245" i="1"/>
  <c r="M245" i="1"/>
  <c r="L245" i="1"/>
  <c r="K245" i="1"/>
  <c r="N244" i="1"/>
  <c r="M244" i="1"/>
  <c r="L244" i="1"/>
  <c r="K244" i="1"/>
  <c r="K251" i="1" s="1"/>
  <c r="J242" i="1"/>
  <c r="J252" i="1" s="1"/>
  <c r="G242" i="1"/>
  <c r="F242" i="1"/>
  <c r="E242" i="1"/>
  <c r="D242" i="1"/>
  <c r="C242" i="1"/>
  <c r="N237" i="1"/>
  <c r="N242" i="1" s="1"/>
  <c r="M237" i="1"/>
  <c r="M242" i="1" s="1"/>
  <c r="L237" i="1"/>
  <c r="L242" i="1" s="1"/>
  <c r="K237" i="1"/>
  <c r="K242" i="1" s="1"/>
  <c r="J232" i="1"/>
  <c r="G232" i="1"/>
  <c r="F232" i="1"/>
  <c r="E232" i="1"/>
  <c r="D232" i="1"/>
  <c r="C232" i="1"/>
  <c r="N227" i="1"/>
  <c r="M227" i="1"/>
  <c r="L227" i="1"/>
  <c r="K227" i="1"/>
  <c r="N226" i="1"/>
  <c r="M226" i="1"/>
  <c r="L226" i="1"/>
  <c r="K226" i="1"/>
  <c r="N225" i="1"/>
  <c r="M225" i="1"/>
  <c r="L225" i="1"/>
  <c r="K225" i="1"/>
  <c r="N224" i="1"/>
  <c r="M224" i="1"/>
  <c r="L224" i="1"/>
  <c r="K224" i="1"/>
  <c r="J222" i="1"/>
  <c r="G222" i="1"/>
  <c r="F222" i="1"/>
  <c r="E222" i="1"/>
  <c r="D222" i="1"/>
  <c r="D233" i="1" s="1"/>
  <c r="D234" i="1" s="1"/>
  <c r="C222" i="1"/>
  <c r="C233" i="1" s="1"/>
  <c r="N216" i="1"/>
  <c r="N222" i="1" s="1"/>
  <c r="M216" i="1"/>
  <c r="M222" i="1" s="1"/>
  <c r="L216" i="1"/>
  <c r="L222" i="1" s="1"/>
  <c r="K216" i="1"/>
  <c r="K222" i="1" s="1"/>
  <c r="J211" i="1"/>
  <c r="G211" i="1"/>
  <c r="F211" i="1"/>
  <c r="E211" i="1"/>
  <c r="D211" i="1"/>
  <c r="C211" i="1"/>
  <c r="N207" i="1"/>
  <c r="M207" i="1"/>
  <c r="L207" i="1"/>
  <c r="K207" i="1"/>
  <c r="N206" i="1"/>
  <c r="M206" i="1"/>
  <c r="L206" i="1"/>
  <c r="K206" i="1"/>
  <c r="N205" i="1"/>
  <c r="M205" i="1"/>
  <c r="L205" i="1"/>
  <c r="K205" i="1"/>
  <c r="N204" i="1"/>
  <c r="M204" i="1"/>
  <c r="L204" i="1"/>
  <c r="K204" i="1"/>
  <c r="J202" i="1"/>
  <c r="J212" i="1" s="1"/>
  <c r="G202" i="1"/>
  <c r="F202" i="1"/>
  <c r="E202" i="1"/>
  <c r="D202" i="1"/>
  <c r="D212" i="1" s="1"/>
  <c r="D213" i="1" s="1"/>
  <c r="C202" i="1"/>
  <c r="N197" i="1"/>
  <c r="M197" i="1"/>
  <c r="L197" i="1"/>
  <c r="K197" i="1"/>
  <c r="N196" i="1"/>
  <c r="M196" i="1"/>
  <c r="L196" i="1"/>
  <c r="K196" i="1"/>
  <c r="K202" i="1" s="1"/>
  <c r="J191" i="1"/>
  <c r="G191" i="1"/>
  <c r="F191" i="1"/>
  <c r="E191" i="1"/>
  <c r="D191" i="1"/>
  <c r="C191" i="1"/>
  <c r="N186" i="1"/>
  <c r="M186" i="1"/>
  <c r="L186" i="1"/>
  <c r="K186" i="1"/>
  <c r="N185" i="1"/>
  <c r="M185" i="1"/>
  <c r="L185" i="1"/>
  <c r="K185" i="1"/>
  <c r="N184" i="1"/>
  <c r="M184" i="1"/>
  <c r="L184" i="1"/>
  <c r="K184" i="1"/>
  <c r="N183" i="1"/>
  <c r="N191" i="1" s="1"/>
  <c r="M183" i="1"/>
  <c r="L183" i="1"/>
  <c r="K183" i="1"/>
  <c r="J181" i="1"/>
  <c r="G181" i="1"/>
  <c r="G192" i="1" s="1"/>
  <c r="G193" i="1" s="1"/>
  <c r="F181" i="1"/>
  <c r="E181" i="1"/>
  <c r="D181" i="1"/>
  <c r="C181" i="1"/>
  <c r="N180" i="1"/>
  <c r="M180" i="1"/>
  <c r="L180" i="1"/>
  <c r="K180" i="1"/>
  <c r="N176" i="1"/>
  <c r="M176" i="1"/>
  <c r="L176" i="1"/>
  <c r="K176" i="1"/>
  <c r="J171" i="1"/>
  <c r="G171" i="1"/>
  <c r="F171" i="1"/>
  <c r="E171" i="1"/>
  <c r="D171" i="1"/>
  <c r="C171" i="1"/>
  <c r="N167" i="1"/>
  <c r="M167" i="1"/>
  <c r="L167" i="1"/>
  <c r="K167" i="1"/>
  <c r="N166" i="1"/>
  <c r="M166" i="1"/>
  <c r="L166" i="1"/>
  <c r="K166" i="1"/>
  <c r="N165" i="1"/>
  <c r="M165" i="1"/>
  <c r="L165" i="1"/>
  <c r="K165" i="1"/>
  <c r="N164" i="1"/>
  <c r="M164" i="1"/>
  <c r="L164" i="1"/>
  <c r="K164" i="1"/>
  <c r="J162" i="1"/>
  <c r="G162" i="1"/>
  <c r="F162" i="1"/>
  <c r="E162" i="1"/>
  <c r="D162" i="1"/>
  <c r="C162" i="1"/>
  <c r="N156" i="1"/>
  <c r="N162" i="1" s="1"/>
  <c r="M156" i="1"/>
  <c r="M162" i="1" s="1"/>
  <c r="L156" i="1"/>
  <c r="L162" i="1" s="1"/>
  <c r="K156" i="1"/>
  <c r="K162" i="1" s="1"/>
  <c r="J151" i="1"/>
  <c r="G151" i="1"/>
  <c r="F151" i="1"/>
  <c r="E151" i="1"/>
  <c r="D151" i="1"/>
  <c r="C151" i="1"/>
  <c r="N146" i="1"/>
  <c r="M146" i="1"/>
  <c r="L146" i="1"/>
  <c r="K146" i="1"/>
  <c r="N145" i="1"/>
  <c r="M145" i="1"/>
  <c r="L145" i="1"/>
  <c r="K145" i="1"/>
  <c r="N144" i="1"/>
  <c r="M144" i="1"/>
  <c r="L144" i="1"/>
  <c r="K144" i="1"/>
  <c r="N143" i="1"/>
  <c r="M143" i="1"/>
  <c r="L143" i="1"/>
  <c r="L151" i="1" s="1"/>
  <c r="K143" i="1"/>
  <c r="J141" i="1"/>
  <c r="J152" i="1" s="1"/>
  <c r="G141" i="1"/>
  <c r="G152" i="1" s="1"/>
  <c r="G153" i="1" s="1"/>
  <c r="F141" i="1"/>
  <c r="E141" i="1"/>
  <c r="D141" i="1"/>
  <c r="D152" i="1" s="1"/>
  <c r="D153" i="1" s="1"/>
  <c r="C141" i="1"/>
  <c r="C152" i="1" s="1"/>
  <c r="N135" i="1"/>
  <c r="N141" i="1" s="1"/>
  <c r="M135" i="1"/>
  <c r="M141" i="1" s="1"/>
  <c r="L135" i="1"/>
  <c r="L141" i="1" s="1"/>
  <c r="K135" i="1"/>
  <c r="K141" i="1" s="1"/>
  <c r="J130" i="1"/>
  <c r="G130" i="1"/>
  <c r="F130" i="1"/>
  <c r="E130" i="1"/>
  <c r="D130" i="1"/>
  <c r="C130" i="1"/>
  <c r="N125" i="1"/>
  <c r="M125" i="1"/>
  <c r="L125" i="1"/>
  <c r="K125" i="1"/>
  <c r="N124" i="1"/>
  <c r="M124" i="1"/>
  <c r="L124" i="1"/>
  <c r="K124" i="1"/>
  <c r="N123" i="1"/>
  <c r="N130" i="1" s="1"/>
  <c r="M123" i="1"/>
  <c r="L123" i="1"/>
  <c r="K123" i="1"/>
  <c r="N122" i="1"/>
  <c r="M122" i="1"/>
  <c r="L122" i="1"/>
  <c r="L130" i="1" s="1"/>
  <c r="K122" i="1"/>
  <c r="K130" i="1" s="1"/>
  <c r="N120" i="1"/>
  <c r="J120" i="1"/>
  <c r="G120" i="1"/>
  <c r="G131" i="1" s="1"/>
  <c r="G132" i="1" s="1"/>
  <c r="F120" i="1"/>
  <c r="E120" i="1"/>
  <c r="D120" i="1"/>
  <c r="C120" i="1"/>
  <c r="N115" i="1"/>
  <c r="M115" i="1"/>
  <c r="M120" i="1" s="1"/>
  <c r="L115" i="1"/>
  <c r="L120" i="1" s="1"/>
  <c r="K115" i="1"/>
  <c r="K120" i="1" s="1"/>
  <c r="J110" i="1"/>
  <c r="G110" i="1"/>
  <c r="F110" i="1"/>
  <c r="E110" i="1"/>
  <c r="D110" i="1"/>
  <c r="C110" i="1"/>
  <c r="N106" i="1"/>
  <c r="M106" i="1"/>
  <c r="L106" i="1"/>
  <c r="K106" i="1"/>
  <c r="N105" i="1"/>
  <c r="M105" i="1"/>
  <c r="L105" i="1"/>
  <c r="K105" i="1"/>
  <c r="N104" i="1"/>
  <c r="M104" i="1"/>
  <c r="L104" i="1"/>
  <c r="K104" i="1"/>
  <c r="K110" i="1" s="1"/>
  <c r="N103" i="1"/>
  <c r="M103" i="1"/>
  <c r="L103" i="1"/>
  <c r="K103" i="1"/>
  <c r="J101" i="1"/>
  <c r="J111" i="1" s="1"/>
  <c r="G101" i="1"/>
  <c r="F101" i="1"/>
  <c r="E101" i="1"/>
  <c r="D101" i="1"/>
  <c r="D111" i="1" s="1"/>
  <c r="D112" i="1" s="1"/>
  <c r="C101" i="1"/>
  <c r="N95" i="1"/>
  <c r="N101" i="1" s="1"/>
  <c r="M95" i="1"/>
  <c r="M101" i="1" s="1"/>
  <c r="L95" i="1"/>
  <c r="L101" i="1" s="1"/>
  <c r="K95" i="1"/>
  <c r="K101" i="1" s="1"/>
  <c r="J90" i="1"/>
  <c r="G90" i="1"/>
  <c r="F90" i="1"/>
  <c r="E90" i="1"/>
  <c r="D90" i="1"/>
  <c r="C90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J81" i="1"/>
  <c r="G81" i="1"/>
  <c r="F81" i="1"/>
  <c r="E81" i="1"/>
  <c r="D81" i="1"/>
  <c r="C81" i="1"/>
  <c r="N75" i="1"/>
  <c r="M75" i="1"/>
  <c r="L75" i="1"/>
  <c r="K75" i="1"/>
  <c r="N74" i="1"/>
  <c r="M74" i="1"/>
  <c r="L74" i="1"/>
  <c r="L81" i="1" s="1"/>
  <c r="K74" i="1"/>
  <c r="J69" i="1"/>
  <c r="G69" i="1"/>
  <c r="F69" i="1"/>
  <c r="E69" i="1"/>
  <c r="D69" i="1"/>
  <c r="C69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J60" i="1"/>
  <c r="G60" i="1"/>
  <c r="F60" i="1"/>
  <c r="F70" i="1" s="1"/>
  <c r="F71" i="1" s="1"/>
  <c r="E60" i="1"/>
  <c r="D60" i="1"/>
  <c r="C60" i="1"/>
  <c r="N54" i="1"/>
  <c r="N60" i="1" s="1"/>
  <c r="M54" i="1"/>
  <c r="M60" i="1" s="1"/>
  <c r="L54" i="1"/>
  <c r="L60" i="1" s="1"/>
  <c r="K54" i="1"/>
  <c r="K60" i="1" s="1"/>
  <c r="J49" i="1"/>
  <c r="G49" i="1"/>
  <c r="F49" i="1"/>
  <c r="E49" i="1"/>
  <c r="D49" i="1"/>
  <c r="C49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39" i="1"/>
  <c r="J39" i="1"/>
  <c r="G39" i="1"/>
  <c r="G50" i="1" s="1"/>
  <c r="G51" i="1" s="1"/>
  <c r="F39" i="1"/>
  <c r="E39" i="1"/>
  <c r="D39" i="1"/>
  <c r="C39" i="1"/>
  <c r="N34" i="1"/>
  <c r="M34" i="1"/>
  <c r="L34" i="1"/>
  <c r="K34" i="1"/>
  <c r="N33" i="1"/>
  <c r="M33" i="1"/>
  <c r="L33" i="1"/>
  <c r="K33" i="1"/>
  <c r="J28" i="1"/>
  <c r="G28" i="1"/>
  <c r="F28" i="1"/>
  <c r="E28" i="1"/>
  <c r="D28" i="1"/>
  <c r="C28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J17" i="1"/>
  <c r="J29" i="1" s="1"/>
  <c r="G17" i="1"/>
  <c r="F17" i="1"/>
  <c r="E17" i="1"/>
  <c r="D17" i="1"/>
  <c r="C17" i="1"/>
  <c r="C29" i="1" s="1"/>
  <c r="N11" i="1"/>
  <c r="N17" i="1" s="1"/>
  <c r="M11" i="1"/>
  <c r="M17" i="1" s="1"/>
  <c r="L11" i="1"/>
  <c r="L17" i="1" s="1"/>
  <c r="K11" i="1"/>
  <c r="K17" i="1" s="1"/>
  <c r="G70" i="1" l="1"/>
  <c r="G71" i="1" s="1"/>
  <c r="N49" i="1"/>
  <c r="D70" i="1"/>
  <c r="D71" i="1" s="1"/>
  <c r="J70" i="1"/>
  <c r="C91" i="1"/>
  <c r="G111" i="1"/>
  <c r="G112" i="1" s="1"/>
  <c r="E152" i="1"/>
  <c r="E153" i="1" s="1"/>
  <c r="E172" i="1"/>
  <c r="E173" i="1" s="1"/>
  <c r="E233" i="1"/>
  <c r="E234" i="1" s="1"/>
  <c r="E252" i="1"/>
  <c r="E253" i="1" s="1"/>
  <c r="J50" i="1"/>
  <c r="L69" i="1"/>
  <c r="L70" i="1" s="1"/>
  <c r="L71" i="1" s="1"/>
  <c r="F111" i="1"/>
  <c r="F112" i="1" s="1"/>
  <c r="E131" i="1"/>
  <c r="E132" i="1" s="1"/>
  <c r="F152" i="1"/>
  <c r="F153" i="1" s="1"/>
  <c r="E50" i="1"/>
  <c r="E51" i="1" s="1"/>
  <c r="D172" i="1"/>
  <c r="D173" i="1" s="1"/>
  <c r="C192" i="1"/>
  <c r="F233" i="1"/>
  <c r="F234" i="1" s="1"/>
  <c r="D192" i="1"/>
  <c r="D193" i="1" s="1"/>
  <c r="G233" i="1"/>
  <c r="G234" i="1" s="1"/>
  <c r="L28" i="1"/>
  <c r="K81" i="1"/>
  <c r="G91" i="1"/>
  <c r="G92" i="1" s="1"/>
  <c r="E192" i="1"/>
  <c r="E193" i="1" s="1"/>
  <c r="N211" i="1"/>
  <c r="J233" i="1"/>
  <c r="L49" i="1"/>
  <c r="L171" i="1"/>
  <c r="F192" i="1"/>
  <c r="F193" i="1" s="1"/>
  <c r="N28" i="1"/>
  <c r="K90" i="1"/>
  <c r="C131" i="1"/>
  <c r="N81" i="1"/>
  <c r="L181" i="1"/>
  <c r="J192" i="1"/>
  <c r="L202" i="1"/>
  <c r="M232" i="1"/>
  <c r="M233" i="1" s="1"/>
  <c r="M234" i="1" s="1"/>
  <c r="M251" i="1"/>
  <c r="M252" i="1" s="1"/>
  <c r="M253" i="1" s="1"/>
  <c r="K171" i="1"/>
  <c r="K172" i="1" s="1"/>
  <c r="K173" i="1" s="1"/>
  <c r="M181" i="1"/>
  <c r="K191" i="1"/>
  <c r="M202" i="1"/>
  <c r="N232" i="1"/>
  <c r="N233" i="1" s="1"/>
  <c r="N234" i="1" s="1"/>
  <c r="C50" i="1"/>
  <c r="N181" i="1"/>
  <c r="N192" i="1" s="1"/>
  <c r="N193" i="1" s="1"/>
  <c r="D29" i="1"/>
  <c r="D30" i="1" s="1"/>
  <c r="F255" i="1"/>
  <c r="D50" i="1"/>
  <c r="D51" i="1" s="1"/>
  <c r="K69" i="1"/>
  <c r="M171" i="1"/>
  <c r="M172" i="1" s="1"/>
  <c r="M173" i="1" s="1"/>
  <c r="L211" i="1"/>
  <c r="J131" i="1"/>
  <c r="D91" i="1"/>
  <c r="D92" i="1" s="1"/>
  <c r="E212" i="1"/>
  <c r="E213" i="1" s="1"/>
  <c r="L251" i="1"/>
  <c r="L252" i="1" s="1"/>
  <c r="L253" i="1" s="1"/>
  <c r="D255" i="1"/>
  <c r="M39" i="1"/>
  <c r="E91" i="1"/>
  <c r="E92" i="1" s="1"/>
  <c r="N90" i="1"/>
  <c r="K151" i="1"/>
  <c r="F212" i="1"/>
  <c r="F213" i="1" s="1"/>
  <c r="K252" i="1"/>
  <c r="K253" i="1" s="1"/>
  <c r="E254" i="1"/>
  <c r="E255" i="1"/>
  <c r="F91" i="1"/>
  <c r="F92" i="1" s="1"/>
  <c r="G212" i="1"/>
  <c r="G213" i="1" s="1"/>
  <c r="K181" i="1"/>
  <c r="L131" i="1"/>
  <c r="L132" i="1" s="1"/>
  <c r="M81" i="1"/>
  <c r="M49" i="1"/>
  <c r="M191" i="1"/>
  <c r="M192" i="1" s="1"/>
  <c r="M193" i="1" s="1"/>
  <c r="N202" i="1"/>
  <c r="K211" i="1"/>
  <c r="K212" i="1" s="1"/>
  <c r="K213" i="1" s="1"/>
  <c r="C252" i="1"/>
  <c r="F50" i="1"/>
  <c r="F51" i="1" s="1"/>
  <c r="N91" i="1"/>
  <c r="N92" i="1" s="1"/>
  <c r="F172" i="1"/>
  <c r="F173" i="1" s="1"/>
  <c r="D252" i="1"/>
  <c r="D253" i="1" s="1"/>
  <c r="N251" i="1"/>
  <c r="F254" i="1"/>
  <c r="M151" i="1"/>
  <c r="M152" i="1" s="1"/>
  <c r="M153" i="1" s="1"/>
  <c r="G255" i="1"/>
  <c r="J91" i="1"/>
  <c r="K39" i="1"/>
  <c r="M69" i="1"/>
  <c r="M70" i="1" s="1"/>
  <c r="M71" i="1" s="1"/>
  <c r="L90" i="1"/>
  <c r="L91" i="1" s="1"/>
  <c r="L92" i="1" s="1"/>
  <c r="M110" i="1"/>
  <c r="M111" i="1" s="1"/>
  <c r="M112" i="1" s="1"/>
  <c r="M211" i="1"/>
  <c r="K232" i="1"/>
  <c r="K233" i="1" s="1"/>
  <c r="K234" i="1" s="1"/>
  <c r="K28" i="1"/>
  <c r="K255" i="1" s="1"/>
  <c r="L39" i="1"/>
  <c r="C70" i="1"/>
  <c r="N69" i="1"/>
  <c r="N70" i="1" s="1"/>
  <c r="N71" i="1" s="1"/>
  <c r="M90" i="1"/>
  <c r="M91" i="1" s="1"/>
  <c r="M92" i="1" s="1"/>
  <c r="C111" i="1"/>
  <c r="N110" i="1"/>
  <c r="N111" i="1" s="1"/>
  <c r="N112" i="1" s="1"/>
  <c r="D131" i="1"/>
  <c r="D132" i="1" s="1"/>
  <c r="M130" i="1"/>
  <c r="M131" i="1" s="1"/>
  <c r="M132" i="1" s="1"/>
  <c r="N151" i="1"/>
  <c r="N152" i="1" s="1"/>
  <c r="N153" i="1" s="1"/>
  <c r="G172" i="1"/>
  <c r="G173" i="1" s="1"/>
  <c r="L191" i="1"/>
  <c r="L192" i="1" s="1"/>
  <c r="L193" i="1" s="1"/>
  <c r="L232" i="1"/>
  <c r="L233" i="1" s="1"/>
  <c r="L234" i="1" s="1"/>
  <c r="F252" i="1"/>
  <c r="F253" i="1" s="1"/>
  <c r="N171" i="1"/>
  <c r="N172" i="1" s="1"/>
  <c r="N173" i="1" s="1"/>
  <c r="G254" i="1"/>
  <c r="G252" i="1"/>
  <c r="G253" i="1" s="1"/>
  <c r="M28" i="1"/>
  <c r="K49" i="1"/>
  <c r="E70" i="1"/>
  <c r="E71" i="1" s="1"/>
  <c r="E111" i="1"/>
  <c r="E112" i="1" s="1"/>
  <c r="L110" i="1"/>
  <c r="L111" i="1" s="1"/>
  <c r="L112" i="1" s="1"/>
  <c r="F131" i="1"/>
  <c r="F132" i="1" s="1"/>
  <c r="C212" i="1"/>
  <c r="L152" i="1"/>
  <c r="L153" i="1" s="1"/>
  <c r="N131" i="1"/>
  <c r="N132" i="1" s="1"/>
  <c r="K131" i="1"/>
  <c r="K132" i="1" s="1"/>
  <c r="K70" i="1"/>
  <c r="K71" i="1" s="1"/>
  <c r="K111" i="1"/>
  <c r="K112" i="1" s="1"/>
  <c r="N252" i="1"/>
  <c r="N253" i="1" s="1"/>
  <c r="K91" i="1"/>
  <c r="K92" i="1" s="1"/>
  <c r="N212" i="1"/>
  <c r="N213" i="1" s="1"/>
  <c r="L29" i="1"/>
  <c r="L30" i="1" s="1"/>
  <c r="N50" i="1"/>
  <c r="N51" i="1" s="1"/>
  <c r="L172" i="1"/>
  <c r="L173" i="1" s="1"/>
  <c r="N254" i="1"/>
  <c r="N29" i="1"/>
  <c r="N30" i="1" s="1"/>
  <c r="K152" i="1"/>
  <c r="K153" i="1" s="1"/>
  <c r="E29" i="1"/>
  <c r="E30" i="1" s="1"/>
  <c r="D254" i="1"/>
  <c r="F29" i="1"/>
  <c r="F30" i="1" s="1"/>
  <c r="G29" i="1"/>
  <c r="G30" i="1" s="1"/>
  <c r="M212" i="1" l="1"/>
  <c r="M213" i="1" s="1"/>
  <c r="M254" i="1"/>
  <c r="L50" i="1"/>
  <c r="L51" i="1" s="1"/>
  <c r="K192" i="1"/>
  <c r="K193" i="1" s="1"/>
  <c r="L212" i="1"/>
  <c r="L213" i="1" s="1"/>
  <c r="M255" i="1"/>
  <c r="M29" i="1"/>
  <c r="M30" i="1" s="1"/>
  <c r="L254" i="1"/>
  <c r="K29" i="1"/>
  <c r="K30" i="1" s="1"/>
  <c r="L255" i="1"/>
  <c r="N255" i="1"/>
  <c r="K50" i="1"/>
  <c r="K51" i="1" s="1"/>
  <c r="M50" i="1"/>
  <c r="M51" i="1" s="1"/>
  <c r="K254" i="1"/>
</calcChain>
</file>

<file path=xl/sharedStrings.xml><?xml version="1.0" encoding="utf-8"?>
<sst xmlns="http://schemas.openxmlformats.org/spreadsheetml/2006/main" count="818" uniqueCount="153">
  <si>
    <t>Утверждаю</t>
  </si>
  <si>
    <t xml:space="preserve"> </t>
  </si>
  <si>
    <t>"_____"_____________ 2023 год</t>
  </si>
  <si>
    <t>№ рецептуры*</t>
  </si>
  <si>
    <t>Название блюда</t>
  </si>
  <si>
    <t>Масса</t>
  </si>
  <si>
    <t>Белки</t>
  </si>
  <si>
    <t>Жиры</t>
  </si>
  <si>
    <t>Углеводы</t>
  </si>
  <si>
    <t>Эн. ценность</t>
  </si>
  <si>
    <t>Понедельник, 1 неделя</t>
  </si>
  <si>
    <t>Завтрак</t>
  </si>
  <si>
    <t>54-20к-2020</t>
  </si>
  <si>
    <t>Каша жидкая молочная гречневая</t>
  </si>
  <si>
    <t>54-23гн-2020</t>
  </si>
  <si>
    <t>Кофейный напиток с молоком</t>
  </si>
  <si>
    <t>Пром.</t>
  </si>
  <si>
    <t>Хлеб пшеничный</t>
  </si>
  <si>
    <t>Хлеб ржано-пшеничный</t>
  </si>
  <si>
    <t>Масло сливочное</t>
  </si>
  <si>
    <t>Фрукт (яблоко)</t>
  </si>
  <si>
    <t>Итого за завтрак</t>
  </si>
  <si>
    <t>Обед</t>
  </si>
  <si>
    <t>Огурец соленый</t>
  </si>
  <si>
    <t xml:space="preserve">54-8с-2020 </t>
  </si>
  <si>
    <t>Суп гороховый</t>
  </si>
  <si>
    <t>54-1г-2020</t>
  </si>
  <si>
    <t>Макароны отварные</t>
  </si>
  <si>
    <t>54-6м-2020</t>
  </si>
  <si>
    <t>Биточек из говядины</t>
  </si>
  <si>
    <t>463 2013 г.</t>
  </si>
  <si>
    <t>Томатный с овощами</t>
  </si>
  <si>
    <t>54-35хн-2020</t>
  </si>
  <si>
    <t>Компот из смеси сухофруктов (вариант 2)</t>
  </si>
  <si>
    <t>пром.</t>
  </si>
  <si>
    <t>Итого за Обед</t>
  </si>
  <si>
    <t>Итого за день</t>
  </si>
  <si>
    <t>Вторник, 1 неделя</t>
  </si>
  <si>
    <t>54-11г-2020</t>
  </si>
  <si>
    <t>Картофельное пюре</t>
  </si>
  <si>
    <t>54-5м-2020</t>
  </si>
  <si>
    <t>Котлета из курицы</t>
  </si>
  <si>
    <t>54-2гн-2020</t>
  </si>
  <si>
    <t>Чай с сахаром</t>
  </si>
  <si>
    <t>54-20з-2020</t>
  </si>
  <si>
    <t>Горошек зеленый</t>
  </si>
  <si>
    <t>54-18с-2020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</si>
  <si>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</si>
  <si>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</si>
  <si>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</si>
  <si>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</si>
  <si>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</si>
  <si>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54-4соус-2020</t>
  </si>
  <si>
    <t>Соус сметанный натуральный</t>
  </si>
  <si>
    <t>54-2хн-2020</t>
  </si>
  <si>
    <t>Компот из кураги</t>
  </si>
  <si>
    <t>Среда, 1 неделя</t>
  </si>
  <si>
    <t>54-2о-2020</t>
  </si>
  <si>
    <t>Омлет с зеленым горошком</t>
  </si>
  <si>
    <t>Фрукт (банан)</t>
  </si>
  <si>
    <t>Икра из кабачков</t>
  </si>
  <si>
    <t>54-11с-2020</t>
  </si>
  <si>
    <t>Суп крестьянский с крупой (крупа рисовая)</t>
  </si>
  <si>
    <t>54-1м-2020</t>
  </si>
  <si>
    <t>Бефстроганов из отварной говядины</t>
  </si>
  <si>
    <t>54-13хн-2020</t>
  </si>
  <si>
    <t>Напиток из шиповника</t>
  </si>
  <si>
    <t>Четверг, 1 неделя</t>
  </si>
  <si>
    <t>54-3р-2020</t>
  </si>
  <si>
    <t>Котлета рыбная  (минтай)</t>
  </si>
  <si>
    <t>Сыр</t>
  </si>
  <si>
    <t>-</t>
  </si>
  <si>
    <t>54-3з-2020</t>
  </si>
  <si>
    <t xml:space="preserve">Помидор в нарезке </t>
  </si>
  <si>
    <t xml:space="preserve">54-1с-2020 </t>
  </si>
  <si>
    <t>Щи из свежей капусты со сметаной</t>
  </si>
  <si>
    <t>54-4г-2020</t>
  </si>
  <si>
    <t>Каша гречневая рассыпчатая</t>
  </si>
  <si>
    <t>54-25м-2020</t>
  </si>
  <si>
    <t>Курица тушеная с морковью</t>
  </si>
  <si>
    <t>Пятница, 1 неделя</t>
  </si>
  <si>
    <t>54-3г-2020</t>
  </si>
  <si>
    <t>Макароны отварные с сыром</t>
  </si>
  <si>
    <t>54-6о-2020</t>
  </si>
  <si>
    <t>Яйцо вареное</t>
  </si>
  <si>
    <t>54-3гн-2020</t>
  </si>
  <si>
    <t>Чай с лимоном и сахаром</t>
  </si>
  <si>
    <t>54-28з-2020</t>
  </si>
  <si>
    <t>Свекла отварная дольками</t>
  </si>
  <si>
    <t>54-7с-2020</t>
  </si>
  <si>
    <t>Суп картофельный с макаронными изделиями</t>
  </si>
  <si>
    <t xml:space="preserve">54-18м-2020 </t>
  </si>
  <si>
    <t>Печень говяжья по-строгановски</t>
  </si>
  <si>
    <t>54-4хн-2020</t>
  </si>
  <si>
    <t>Компот из изюма</t>
  </si>
  <si>
    <t>Суббота, 1 неделя</t>
  </si>
  <si>
    <t>54-1т-2020</t>
  </si>
  <si>
    <t>Запеканка из творога</t>
  </si>
  <si>
    <t>Сгущеное молоко</t>
  </si>
  <si>
    <t>54-15з-2020</t>
  </si>
  <si>
    <t>Икра свекольная</t>
  </si>
  <si>
    <t>54-3с-2020</t>
  </si>
  <si>
    <t>Рассольник Ленинградский</t>
  </si>
  <si>
    <t>54-24м-2020</t>
  </si>
  <si>
    <t>Шницель из курицы</t>
  </si>
  <si>
    <t>54-32xн-2020</t>
  </si>
  <si>
    <t>Компот из свежих яблок</t>
  </si>
  <si>
    <t>Итого за/день</t>
  </si>
  <si>
    <t>Понедельник, 2 неделя</t>
  </si>
  <si>
    <t>54-6к-2020</t>
  </si>
  <si>
    <t>Каша вязкая молочная пшённая</t>
  </si>
  <si>
    <t xml:space="preserve">54-17с-2020 </t>
  </si>
  <si>
    <t>Суп из овощей</t>
  </si>
  <si>
    <t>54-16м-2020</t>
  </si>
  <si>
    <t>Тефтели из говядины с рисом</t>
  </si>
  <si>
    <t>Вторник, 2 неделя</t>
  </si>
  <si>
    <t xml:space="preserve">Чай с лимоном и сахаром </t>
  </si>
  <si>
    <t>54-8з-2020</t>
  </si>
  <si>
    <t>54-15с-2020</t>
  </si>
  <si>
    <t>Рассольник Ленинградский с рисом</t>
  </si>
  <si>
    <t>54-2р-2020</t>
  </si>
  <si>
    <t>Котлета рыбная (горбуша)</t>
  </si>
  <si>
    <t>Среда, 2 неделя</t>
  </si>
  <si>
    <t>54-9к-2020</t>
  </si>
  <si>
    <t>Каша вязкая молочная овсяная</t>
  </si>
  <si>
    <t xml:space="preserve">54-10с-2020 </t>
  </si>
  <si>
    <t>Суп крестьянский с крупой (крупа перловая)</t>
  </si>
  <si>
    <t xml:space="preserve">54-7м-2020 </t>
  </si>
  <si>
    <t>Шницель из говядины</t>
  </si>
  <si>
    <t>Четверг 2 неделя</t>
  </si>
  <si>
    <t>54-2с-2020</t>
  </si>
  <si>
    <t>Борщ с капустой и картофелем со сметаной</t>
  </si>
  <si>
    <t>54-2м-2020</t>
  </si>
  <si>
    <t>Гуляш из говядины</t>
  </si>
  <si>
    <t>Пятница, 2 неделя</t>
  </si>
  <si>
    <t>Котлета из говядины</t>
  </si>
  <si>
    <t>54-23м-2020</t>
  </si>
  <si>
    <t>Биточек из курицы</t>
  </si>
  <si>
    <t>54-5соус-2020</t>
  </si>
  <si>
    <t>Соус молочный натуральный</t>
  </si>
  <si>
    <r>
      <t xml:space="preserve">Суббота, </t>
    </r>
    <r>
      <rPr>
        <sz val="12"/>
        <rFont val="Liberation Serif"/>
        <family val="1"/>
        <charset val="204"/>
      </rPr>
      <t xml:space="preserve">2 </t>
    </r>
    <r>
      <rPr>
        <b/>
        <sz val="12"/>
        <rFont val="Liberation Serif"/>
        <family val="1"/>
        <charset val="204"/>
      </rPr>
      <t>неделя</t>
    </r>
  </si>
  <si>
    <t>54-1о-2020</t>
  </si>
  <si>
    <t>Омлет натуральный</t>
  </si>
  <si>
    <t xml:space="preserve">54-11с-2020 </t>
  </si>
  <si>
    <t xml:space="preserve">54-31м-2020 </t>
  </si>
  <si>
    <t>Оладьи из печени по-кунцевски</t>
  </si>
  <si>
    <t>Средние показатели за Завтрак</t>
  </si>
  <si>
    <t>Средние показатели за Обед</t>
  </si>
  <si>
    <t>Директор МАОУ СОШ № 72</t>
  </si>
  <si>
    <t>_________________А.Е.Тетерин</t>
  </si>
  <si>
    <t>для обучающихся 1-4 х классов с 01 сентября 2023</t>
  </si>
  <si>
    <t>Примерное меню МАОУ СОШ № 72</t>
  </si>
  <si>
    <t>для обучающихся 5-11 х классов с с 01 сентября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</si>
</sst>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Liberation Serif"/>
      <family val="1"/>
      <charset val="204"/>
    </font>
    <font>
      <sz val="11"/>
      <name val="Calibri"/>
      <family val="2"/>
      <charset val="204"/>
      <scheme val="minor"/>
    </font>
    <font>
      <b/>
      <sz val="11"/>
      <name val="Liberation Serif"/>
      <family val="1"/>
      <charset val="204"/>
    </font>
    <font>
      <sz val="10"/>
      <name val="Liberation Serif"/>
      <family val="1"/>
      <charset val="204"/>
    </font>
    <font>
      <sz val="11"/>
      <name val="Times New Roman"/>
      <family val="1"/>
      <charset val="204"/>
    </font>
    <font>
      <sz val="5"/>
      <name val="Liberation Serif"/>
      <family val="1"/>
      <charset val="204"/>
    </font>
    <font>
      <b/>
      <sz val="10"/>
      <name val="Liberation Serif"/>
      <family val="1"/>
      <charset val="204"/>
    </font>
    <font>
      <sz val="5"/>
      <name val="Arial Unicode MS"/>
      <family val="2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9.5"/>
      <name val="Liberation Serif"/>
      <family val="1"/>
      <charset val="204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9" fontId="4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tabSelected="1" view="pageBreakPreview" zoomScaleNormal="100" zoomScaleSheetLayoutView="100" workbookViewId="0">
      <selection activeCell="E4" sqref="E4:G4"/>
    </sheetView>
  </sheetViews>
  <sheetFormatPr defaultColWidth="9.140625" defaultRowHeight="15"/>
  <cols>
    <col min="1" max="1" width="15.42578125" style="1" customWidth="1"/>
    <col min="2" max="2" width="45.42578125" style="1" customWidth="1"/>
    <col min="3" max="3" width="9.140625" style="1"/>
    <col min="4" max="4" width="11.7109375" style="1" bestFit="1" customWidth="1"/>
    <col min="5" max="5" width="11.85546875" style="1" bestFit="1" customWidth="1"/>
    <col min="6" max="6" width="13.140625" style="1" bestFit="1" customWidth="1"/>
    <col min="7" max="7" width="10.85546875" style="1" customWidth="1"/>
    <col min="8" max="8" width="13.85546875" style="1" customWidth="1"/>
    <col min="9" max="9" width="48" style="1" customWidth="1"/>
    <col min="10" max="10" width="9.140625" style="1"/>
    <col min="11" max="11" width="11.85546875" style="1" bestFit="1" customWidth="1"/>
    <col min="12" max="12" width="12" style="1" bestFit="1" customWidth="1"/>
    <col min="13" max="13" width="13.28515625" style="1" bestFit="1" customWidth="1"/>
    <col min="14" max="14" width="14.42578125" style="1" bestFit="1" customWidth="1"/>
    <col min="15" max="16384" width="9.140625" style="2"/>
  </cols>
  <sheetData>
    <row r="1" spans="1:14">
      <c r="E1" s="37" t="s">
        <v>0</v>
      </c>
      <c r="F1" s="37"/>
      <c r="G1" s="37"/>
      <c r="L1" s="37" t="s">
        <v>0</v>
      </c>
      <c r="M1" s="37"/>
      <c r="N1" s="37"/>
    </row>
    <row r="2" spans="1:14">
      <c r="E2" s="37" t="s">
        <v>148</v>
      </c>
      <c r="F2" s="37"/>
      <c r="G2" s="37"/>
      <c r="L2" s="37" t="s">
        <v>148</v>
      </c>
      <c r="M2" s="37"/>
      <c r="N2" s="37"/>
    </row>
    <row r="3" spans="1:14">
      <c r="D3" s="1" t="s">
        <v>1</v>
      </c>
      <c r="E3" s="37" t="s">
        <v>149</v>
      </c>
      <c r="F3" s="37"/>
      <c r="G3" s="37"/>
      <c r="K3" s="1" t="s">
        <v>1</v>
      </c>
      <c r="L3" s="37" t="s">
        <v>149</v>
      </c>
      <c r="M3" s="37"/>
      <c r="N3" s="37"/>
    </row>
    <row r="4" spans="1:14">
      <c r="E4" s="37" t="s">
        <v>2</v>
      </c>
      <c r="F4" s="37"/>
      <c r="G4" s="37"/>
      <c r="L4" s="37" t="s">
        <v>2</v>
      </c>
      <c r="M4" s="37"/>
      <c r="N4" s="37"/>
    </row>
    <row r="5" spans="1:14">
      <c r="A5" s="38" t="s">
        <v>151</v>
      </c>
      <c r="B5" s="38"/>
      <c r="C5" s="38"/>
      <c r="D5" s="38"/>
      <c r="E5" s="38"/>
      <c r="F5" s="38"/>
      <c r="G5" s="38"/>
      <c r="H5" s="38" t="s">
        <v>151</v>
      </c>
      <c r="I5" s="38"/>
      <c r="J5" s="38"/>
      <c r="K5" s="38"/>
      <c r="L5" s="38"/>
      <c r="M5" s="38"/>
      <c r="N5" s="38"/>
    </row>
    <row r="6" spans="1:14">
      <c r="A6" s="39" t="s">
        <v>150</v>
      </c>
      <c r="B6" s="39"/>
      <c r="C6" s="39"/>
      <c r="D6" s="39"/>
      <c r="E6" s="39"/>
      <c r="F6" s="39"/>
      <c r="G6" s="39"/>
      <c r="H6" s="39" t="s">
        <v>152</v>
      </c>
      <c r="I6" s="39"/>
      <c r="J6" s="39"/>
      <c r="K6" s="39"/>
      <c r="L6" s="39"/>
      <c r="M6" s="39"/>
      <c r="N6" s="39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5.5">
      <c r="A8" s="4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4" t="s">
        <v>3</v>
      </c>
      <c r="I8" s="5" t="s">
        <v>4</v>
      </c>
      <c r="J8" s="5" t="s">
        <v>5</v>
      </c>
      <c r="K8" s="5" t="s">
        <v>6</v>
      </c>
      <c r="L8" s="5" t="s">
        <v>7</v>
      </c>
      <c r="M8" s="5" t="s">
        <v>8</v>
      </c>
      <c r="N8" s="5" t="s">
        <v>9</v>
      </c>
    </row>
    <row r="9" spans="1:14" s="10" customFormat="1">
      <c r="A9" s="6"/>
      <c r="B9" s="7" t="s">
        <v>10</v>
      </c>
      <c r="C9" s="8"/>
      <c r="D9" s="9"/>
      <c r="E9" s="9"/>
      <c r="F9" s="9"/>
      <c r="G9" s="9"/>
      <c r="H9" s="6"/>
      <c r="I9" s="7" t="s">
        <v>10</v>
      </c>
      <c r="J9" s="8"/>
      <c r="K9" s="9"/>
      <c r="L9" s="9"/>
      <c r="M9" s="9"/>
      <c r="N9" s="9"/>
    </row>
    <row r="10" spans="1:14">
      <c r="A10" s="11"/>
      <c r="B10" s="12" t="s">
        <v>11</v>
      </c>
      <c r="C10" s="13"/>
      <c r="D10" s="14"/>
      <c r="E10" s="14"/>
      <c r="F10" s="14"/>
      <c r="G10" s="14"/>
      <c r="H10" s="11"/>
      <c r="I10" s="12" t="s">
        <v>11</v>
      </c>
      <c r="J10" s="13"/>
      <c r="K10" s="14"/>
      <c r="L10" s="14"/>
      <c r="M10" s="14"/>
      <c r="N10" s="14"/>
    </row>
    <row r="11" spans="1:14">
      <c r="A11" s="11" t="s">
        <v>12</v>
      </c>
      <c r="B11" s="15" t="s">
        <v>13</v>
      </c>
      <c r="C11" s="16">
        <v>200</v>
      </c>
      <c r="D11" s="17">
        <v>7.1</v>
      </c>
      <c r="E11" s="17">
        <v>5.8</v>
      </c>
      <c r="F11" s="17">
        <v>26.6</v>
      </c>
      <c r="G11" s="17">
        <v>187.3</v>
      </c>
      <c r="H11" s="11" t="s">
        <v>12</v>
      </c>
      <c r="I11" s="15" t="s">
        <v>13</v>
      </c>
      <c r="J11" s="16">
        <v>250</v>
      </c>
      <c r="K11" s="17">
        <f>$J11*D11/$C11</f>
        <v>8.875</v>
      </c>
      <c r="L11" s="17">
        <f>$J11*E11/$C11</f>
        <v>7.25</v>
      </c>
      <c r="M11" s="17">
        <f>$J11*F11/$C11</f>
        <v>33.25</v>
      </c>
      <c r="N11" s="17">
        <f>$J11*G11/$C11</f>
        <v>234.125</v>
      </c>
    </row>
    <row r="12" spans="1:14">
      <c r="A12" s="18" t="s">
        <v>14</v>
      </c>
      <c r="B12" s="15" t="s">
        <v>15</v>
      </c>
      <c r="C12" s="16">
        <v>200</v>
      </c>
      <c r="D12" s="17">
        <v>3.9</v>
      </c>
      <c r="E12" s="17">
        <v>2.9</v>
      </c>
      <c r="F12" s="17">
        <v>11.2</v>
      </c>
      <c r="G12" s="17">
        <v>86</v>
      </c>
      <c r="H12" s="18" t="s">
        <v>14</v>
      </c>
      <c r="I12" s="15" t="s">
        <v>15</v>
      </c>
      <c r="J12" s="16">
        <v>200</v>
      </c>
      <c r="K12" s="17">
        <v>3.9</v>
      </c>
      <c r="L12" s="17">
        <v>2.9</v>
      </c>
      <c r="M12" s="17">
        <v>11.2</v>
      </c>
      <c r="N12" s="17">
        <v>86</v>
      </c>
    </row>
    <row r="13" spans="1:14">
      <c r="A13" s="11" t="s">
        <v>16</v>
      </c>
      <c r="B13" s="15" t="s">
        <v>17</v>
      </c>
      <c r="C13" s="16">
        <v>30</v>
      </c>
      <c r="D13" s="17">
        <v>2.31</v>
      </c>
      <c r="E13" s="17">
        <v>0.28799999999999998</v>
      </c>
      <c r="F13" s="17">
        <v>14.372999999999999</v>
      </c>
      <c r="G13" s="17">
        <v>70.8</v>
      </c>
      <c r="H13" s="11" t="s">
        <v>16</v>
      </c>
      <c r="I13" s="15" t="s">
        <v>17</v>
      </c>
      <c r="J13" s="16">
        <v>30</v>
      </c>
      <c r="K13" s="17">
        <v>2.31</v>
      </c>
      <c r="L13" s="17">
        <v>0.28799999999999998</v>
      </c>
      <c r="M13" s="17">
        <v>14.372999999999999</v>
      </c>
      <c r="N13" s="17">
        <v>70.8</v>
      </c>
    </row>
    <row r="14" spans="1:14">
      <c r="A14" s="11" t="s">
        <v>16</v>
      </c>
      <c r="B14" s="15" t="s">
        <v>18</v>
      </c>
      <c r="C14" s="19">
        <v>20</v>
      </c>
      <c r="D14" s="20">
        <v>1.3</v>
      </c>
      <c r="E14" s="20">
        <v>0.2</v>
      </c>
      <c r="F14" s="20">
        <v>7.9</v>
      </c>
      <c r="G14" s="20">
        <v>39.1</v>
      </c>
      <c r="H14" s="11" t="s">
        <v>16</v>
      </c>
      <c r="I14" s="15" t="s">
        <v>18</v>
      </c>
      <c r="J14" s="19">
        <v>20</v>
      </c>
      <c r="K14" s="20">
        <v>1.3</v>
      </c>
      <c r="L14" s="20">
        <v>0.2</v>
      </c>
      <c r="M14" s="20">
        <v>7.9</v>
      </c>
      <c r="N14" s="20">
        <v>39.1</v>
      </c>
    </row>
    <row r="15" spans="1:14">
      <c r="A15" s="11" t="s">
        <v>16</v>
      </c>
      <c r="B15" s="15" t="s">
        <v>19</v>
      </c>
      <c r="C15" s="16">
        <v>10</v>
      </c>
      <c r="D15" s="17">
        <v>0.06</v>
      </c>
      <c r="E15" s="17">
        <v>8.25</v>
      </c>
      <c r="F15" s="17">
        <v>0.09</v>
      </c>
      <c r="G15" s="17">
        <v>75</v>
      </c>
      <c r="H15" s="11" t="s">
        <v>16</v>
      </c>
      <c r="I15" s="15" t="s">
        <v>19</v>
      </c>
      <c r="J15" s="16">
        <v>10</v>
      </c>
      <c r="K15" s="17">
        <v>0.06</v>
      </c>
      <c r="L15" s="17">
        <v>8.25</v>
      </c>
      <c r="M15" s="17">
        <v>0.09</v>
      </c>
      <c r="N15" s="17">
        <v>75</v>
      </c>
    </row>
    <row r="16" spans="1:14">
      <c r="A16" s="11" t="s">
        <v>16</v>
      </c>
      <c r="B16" s="15" t="s">
        <v>20</v>
      </c>
      <c r="C16" s="16">
        <v>200</v>
      </c>
      <c r="D16" s="17">
        <v>0.78260869565217395</v>
      </c>
      <c r="E16" s="17">
        <v>0.78260869565217395</v>
      </c>
      <c r="F16" s="17">
        <v>19.565217391304348</v>
      </c>
      <c r="G16" s="17">
        <v>88.782608695652172</v>
      </c>
      <c r="H16" s="11" t="s">
        <v>16</v>
      </c>
      <c r="I16" s="15" t="s">
        <v>20</v>
      </c>
      <c r="J16" s="16">
        <v>200</v>
      </c>
      <c r="K16" s="17">
        <v>0.78260869565217395</v>
      </c>
      <c r="L16" s="17">
        <v>0.78260869565217395</v>
      </c>
      <c r="M16" s="17">
        <v>19.565217391304348</v>
      </c>
      <c r="N16" s="17">
        <v>88.782608695652172</v>
      </c>
    </row>
    <row r="17" spans="1:14">
      <c r="A17" s="11"/>
      <c r="B17" s="12" t="s">
        <v>21</v>
      </c>
      <c r="C17" s="14">
        <f>SUM(C11:C16)</f>
        <v>660</v>
      </c>
      <c r="D17" s="14">
        <f t="shared" ref="D17:G17" si="0">SUM(D11:D16)</f>
        <v>15.452608695652176</v>
      </c>
      <c r="E17" s="14">
        <f t="shared" si="0"/>
        <v>18.220608695652174</v>
      </c>
      <c r="F17" s="14">
        <f t="shared" si="0"/>
        <v>79.728217391304341</v>
      </c>
      <c r="G17" s="14">
        <f t="shared" si="0"/>
        <v>546.98260869565217</v>
      </c>
      <c r="H17" s="11"/>
      <c r="I17" s="12" t="s">
        <v>21</v>
      </c>
      <c r="J17" s="13">
        <f>SUM(J11:J16)</f>
        <v>710</v>
      </c>
      <c r="K17" s="14">
        <f t="shared" ref="K17:N17" si="1">SUM(K11:K16)</f>
        <v>17.227608695652176</v>
      </c>
      <c r="L17" s="14">
        <f t="shared" si="1"/>
        <v>19.670608695652174</v>
      </c>
      <c r="M17" s="14">
        <f t="shared" si="1"/>
        <v>86.378217391304347</v>
      </c>
      <c r="N17" s="14">
        <f t="shared" si="1"/>
        <v>593.80760869565222</v>
      </c>
    </row>
    <row r="18" spans="1:14">
      <c r="A18" s="21"/>
      <c r="B18" s="12" t="s">
        <v>22</v>
      </c>
      <c r="C18" s="21"/>
      <c r="D18" s="36"/>
      <c r="E18" s="36"/>
      <c r="F18" s="36"/>
      <c r="G18" s="21"/>
      <c r="H18" s="21"/>
      <c r="I18" s="12" t="s">
        <v>22</v>
      </c>
      <c r="J18" s="21"/>
      <c r="K18" s="21"/>
      <c r="L18" s="21"/>
      <c r="M18" s="21"/>
      <c r="N18" s="21"/>
    </row>
    <row r="20" spans="1:14">
      <c r="A20" s="11" t="s">
        <v>16</v>
      </c>
      <c r="B20" s="15" t="s">
        <v>23</v>
      </c>
      <c r="C20" s="16">
        <v>30</v>
      </c>
      <c r="D20" s="17">
        <v>0.17</v>
      </c>
      <c r="E20" s="17">
        <v>0</v>
      </c>
      <c r="F20" s="17">
        <v>0.5</v>
      </c>
      <c r="G20" s="17">
        <v>3</v>
      </c>
      <c r="H20" s="11" t="s">
        <v>16</v>
      </c>
      <c r="I20" s="15" t="s">
        <v>23</v>
      </c>
      <c r="J20" s="16">
        <v>60</v>
      </c>
      <c r="K20" s="17">
        <f t="shared" ref="K20:N23" si="2">$J20*D20/$C20</f>
        <v>0.34</v>
      </c>
      <c r="L20" s="17">
        <f t="shared" si="2"/>
        <v>0</v>
      </c>
      <c r="M20" s="17">
        <f t="shared" si="2"/>
        <v>1</v>
      </c>
      <c r="N20" s="17">
        <f t="shared" si="2"/>
        <v>6</v>
      </c>
    </row>
    <row r="21" spans="1:14">
      <c r="A21" s="11" t="s">
        <v>24</v>
      </c>
      <c r="B21" s="15" t="s">
        <v>25</v>
      </c>
      <c r="C21" s="16">
        <v>200</v>
      </c>
      <c r="D21" s="17">
        <v>4.24</v>
      </c>
      <c r="E21" s="17">
        <v>4.0200000000000005</v>
      </c>
      <c r="F21" s="17">
        <v>15.919999999999998</v>
      </c>
      <c r="G21" s="17">
        <v>116.8</v>
      </c>
      <c r="H21" s="11" t="s">
        <v>24</v>
      </c>
      <c r="I21" s="15" t="s">
        <v>25</v>
      </c>
      <c r="J21" s="16">
        <v>250</v>
      </c>
      <c r="K21" s="17">
        <f t="shared" si="2"/>
        <v>5.3</v>
      </c>
      <c r="L21" s="17">
        <f t="shared" si="2"/>
        <v>5.0250000000000004</v>
      </c>
      <c r="M21" s="17">
        <f t="shared" si="2"/>
        <v>19.899999999999999</v>
      </c>
      <c r="N21" s="17">
        <f t="shared" si="2"/>
        <v>146</v>
      </c>
    </row>
    <row r="22" spans="1:14" s="26" customFormat="1">
      <c r="A22" s="22" t="s">
        <v>26</v>
      </c>
      <c r="B22" s="23" t="s">
        <v>27</v>
      </c>
      <c r="C22" s="24">
        <v>150</v>
      </c>
      <c r="D22" s="25">
        <v>5.4</v>
      </c>
      <c r="E22" s="25">
        <v>4.9000000000000004</v>
      </c>
      <c r="F22" s="25">
        <v>32.799999999999997</v>
      </c>
      <c r="G22" s="25">
        <v>196.8</v>
      </c>
      <c r="H22" s="22" t="s">
        <v>26</v>
      </c>
      <c r="I22" s="23" t="s">
        <v>27</v>
      </c>
      <c r="J22" s="24">
        <v>180</v>
      </c>
      <c r="K22" s="25">
        <f t="shared" si="2"/>
        <v>6.48</v>
      </c>
      <c r="L22" s="25">
        <f t="shared" si="2"/>
        <v>5.8800000000000008</v>
      </c>
      <c r="M22" s="25">
        <f t="shared" si="2"/>
        <v>39.359999999999992</v>
      </c>
      <c r="N22" s="25">
        <f t="shared" si="2"/>
        <v>236.16</v>
      </c>
    </row>
    <row r="23" spans="1:14">
      <c r="A23" s="11" t="s">
        <v>28</v>
      </c>
      <c r="B23" s="15" t="s">
        <v>29</v>
      </c>
      <c r="C23" s="16">
        <v>70</v>
      </c>
      <c r="D23" s="17">
        <v>12.786666666666667</v>
      </c>
      <c r="E23" s="17">
        <v>12.226666666666667</v>
      </c>
      <c r="F23" s="17">
        <v>11.573333333333334</v>
      </c>
      <c r="G23" s="17">
        <v>206.54666666666665</v>
      </c>
      <c r="H23" s="11" t="s">
        <v>28</v>
      </c>
      <c r="I23" s="15" t="s">
        <v>29</v>
      </c>
      <c r="J23" s="16">
        <v>90</v>
      </c>
      <c r="K23" s="17">
        <f t="shared" si="2"/>
        <v>16.439999999999998</v>
      </c>
      <c r="L23" s="17">
        <f t="shared" si="2"/>
        <v>15.72</v>
      </c>
      <c r="M23" s="17">
        <f t="shared" si="2"/>
        <v>14.880000000000003</v>
      </c>
      <c r="N23" s="17">
        <f t="shared" si="2"/>
        <v>265.55999999999995</v>
      </c>
    </row>
    <row r="24" spans="1:14">
      <c r="A24" s="11" t="s">
        <v>30</v>
      </c>
      <c r="B24" s="15" t="s">
        <v>31</v>
      </c>
      <c r="C24" s="16">
        <v>50</v>
      </c>
      <c r="D24" s="17">
        <v>0.59499999999999997</v>
      </c>
      <c r="E24" s="17">
        <v>2.06</v>
      </c>
      <c r="F24" s="17">
        <v>3.7250000000000001</v>
      </c>
      <c r="G24" s="17">
        <v>35.799999999999997</v>
      </c>
      <c r="H24" s="11" t="s">
        <v>30</v>
      </c>
      <c r="I24" s="15" t="s">
        <v>31</v>
      </c>
      <c r="J24" s="16">
        <v>50</v>
      </c>
      <c r="K24" s="17">
        <v>0.59499999999999997</v>
      </c>
      <c r="L24" s="17">
        <v>2.06</v>
      </c>
      <c r="M24" s="17">
        <v>3.7250000000000001</v>
      </c>
      <c r="N24" s="17">
        <v>35.799999999999997</v>
      </c>
    </row>
    <row r="25" spans="1:14">
      <c r="A25" s="11" t="s">
        <v>32</v>
      </c>
      <c r="B25" s="15" t="s">
        <v>33</v>
      </c>
      <c r="C25" s="16">
        <v>200</v>
      </c>
      <c r="D25" s="17">
        <v>0.4</v>
      </c>
      <c r="E25" s="17"/>
      <c r="F25" s="17">
        <v>19.8</v>
      </c>
      <c r="G25" s="17">
        <v>80.8</v>
      </c>
      <c r="H25" s="11" t="s">
        <v>32</v>
      </c>
      <c r="I25" s="15" t="s">
        <v>33</v>
      </c>
      <c r="J25" s="16">
        <v>200</v>
      </c>
      <c r="K25" s="17">
        <v>0.4</v>
      </c>
      <c r="L25" s="17"/>
      <c r="M25" s="17">
        <v>19.8</v>
      </c>
      <c r="N25" s="17">
        <v>80.8</v>
      </c>
    </row>
    <row r="26" spans="1:14">
      <c r="A26" s="11" t="s">
        <v>34</v>
      </c>
      <c r="B26" s="15" t="s">
        <v>17</v>
      </c>
      <c r="C26" s="16">
        <v>30</v>
      </c>
      <c r="D26" s="17">
        <v>2.2999999999999998</v>
      </c>
      <c r="E26" s="17">
        <v>0.25</v>
      </c>
      <c r="F26" s="17">
        <v>14.75</v>
      </c>
      <c r="G26" s="17">
        <v>70.3</v>
      </c>
      <c r="H26" s="11" t="s">
        <v>34</v>
      </c>
      <c r="I26" s="15" t="s">
        <v>17</v>
      </c>
      <c r="J26" s="16">
        <v>30</v>
      </c>
      <c r="K26" s="17">
        <v>2.2999999999999998</v>
      </c>
      <c r="L26" s="17">
        <v>0.25</v>
      </c>
      <c r="M26" s="17">
        <v>14.75</v>
      </c>
      <c r="N26" s="17">
        <v>70.3</v>
      </c>
    </row>
    <row r="27" spans="1:14">
      <c r="A27" s="11" t="s">
        <v>34</v>
      </c>
      <c r="B27" s="15" t="s">
        <v>18</v>
      </c>
      <c r="C27" s="16">
        <v>30</v>
      </c>
      <c r="D27" s="17">
        <v>1.95</v>
      </c>
      <c r="E27" s="17">
        <v>0.3</v>
      </c>
      <c r="F27" s="17">
        <v>11.85</v>
      </c>
      <c r="G27" s="17">
        <v>58.65</v>
      </c>
      <c r="H27" s="11" t="s">
        <v>34</v>
      </c>
      <c r="I27" s="15" t="s">
        <v>18</v>
      </c>
      <c r="J27" s="16">
        <v>30</v>
      </c>
      <c r="K27" s="17">
        <v>1.95</v>
      </c>
      <c r="L27" s="17">
        <v>0.3</v>
      </c>
      <c r="M27" s="17">
        <v>11.85</v>
      </c>
      <c r="N27" s="17">
        <v>58.65</v>
      </c>
    </row>
    <row r="28" spans="1:14">
      <c r="A28" s="11"/>
      <c r="B28" s="12" t="s">
        <v>35</v>
      </c>
      <c r="C28" s="13">
        <f>SUM(C19:C27)</f>
        <v>760</v>
      </c>
      <c r="D28" s="14">
        <f>SUM(D19:D27)</f>
        <v>27.841666666666665</v>
      </c>
      <c r="E28" s="14">
        <f>SUM(E19:E27)</f>
        <v>23.756666666666668</v>
      </c>
      <c r="F28" s="14">
        <f>SUM(F19:F27)</f>
        <v>110.91833333333332</v>
      </c>
      <c r="G28" s="14">
        <f>SUM(G19:G27)</f>
        <v>768.69666666666649</v>
      </c>
      <c r="H28" s="11"/>
      <c r="I28" s="12" t="s">
        <v>35</v>
      </c>
      <c r="J28" s="13">
        <f>SUM(J19:J27)</f>
        <v>890</v>
      </c>
      <c r="K28" s="14">
        <f>SUM(K19:K27)</f>
        <v>33.805</v>
      </c>
      <c r="L28" s="14">
        <f>SUM(L19:L27)</f>
        <v>29.234999999999999</v>
      </c>
      <c r="M28" s="14">
        <f>SUM(M19:M27)</f>
        <v>125.26499999999997</v>
      </c>
      <c r="N28" s="14">
        <f>SUM(N19:N27)</f>
        <v>899.26999999999975</v>
      </c>
    </row>
    <row r="29" spans="1:14">
      <c r="A29" s="11"/>
      <c r="B29" s="12" t="s">
        <v>36</v>
      </c>
      <c r="C29" s="13">
        <f>C17+C28</f>
        <v>1420</v>
      </c>
      <c r="D29" s="14">
        <f>D17+D28</f>
        <v>43.294275362318842</v>
      </c>
      <c r="E29" s="14">
        <f>E17+E28</f>
        <v>41.977275362318842</v>
      </c>
      <c r="F29" s="14">
        <f>F17+F28</f>
        <v>190.64655072463768</v>
      </c>
      <c r="G29" s="14">
        <f>G17+G28</f>
        <v>1315.6792753623185</v>
      </c>
      <c r="H29" s="11"/>
      <c r="I29" s="12" t="s">
        <v>36</v>
      </c>
      <c r="J29" s="13">
        <f>J17+J28</f>
        <v>1600</v>
      </c>
      <c r="K29" s="14">
        <f>K17+K28</f>
        <v>51.032608695652172</v>
      </c>
      <c r="L29" s="14">
        <f>L17+L28</f>
        <v>48.905608695652177</v>
      </c>
      <c r="M29" s="14">
        <f>M17+M28</f>
        <v>211.64321739130432</v>
      </c>
      <c r="N29" s="14">
        <f>N17+N28</f>
        <v>1493.0776086956521</v>
      </c>
    </row>
    <row r="30" spans="1:14">
      <c r="A30" s="11"/>
      <c r="B30" s="12"/>
      <c r="C30" s="13"/>
      <c r="D30" s="27">
        <f>D29/77</f>
        <v>0.56226331639375116</v>
      </c>
      <c r="E30" s="27">
        <f>E29/79</f>
        <v>0.53135791597871951</v>
      </c>
      <c r="F30" s="27">
        <f>F29/335</f>
        <v>0.56909418126757516</v>
      </c>
      <c r="G30" s="27">
        <f>G29/2350</f>
        <v>0.55986352143077389</v>
      </c>
      <c r="H30" s="11"/>
      <c r="I30" s="12"/>
      <c r="J30" s="13"/>
      <c r="K30" s="27">
        <f>K29/90</f>
        <v>0.56702898550724634</v>
      </c>
      <c r="L30" s="27">
        <f>L29/92</f>
        <v>0.53158270321361056</v>
      </c>
      <c r="M30" s="27">
        <f>M29/383</f>
        <v>0.55259325689635597</v>
      </c>
      <c r="N30" s="27">
        <f>N29/2720</f>
        <v>0.54892559143222508</v>
      </c>
    </row>
    <row r="31" spans="1:14" s="10" customFormat="1">
      <c r="A31" s="6"/>
      <c r="B31" s="7" t="s">
        <v>37</v>
      </c>
      <c r="C31" s="8"/>
      <c r="D31" s="9"/>
      <c r="E31" s="9"/>
      <c r="F31" s="9"/>
      <c r="G31" s="9"/>
      <c r="H31" s="6"/>
      <c r="I31" s="7" t="s">
        <v>37</v>
      </c>
      <c r="J31" s="8"/>
      <c r="K31" s="9"/>
      <c r="L31" s="9"/>
      <c r="M31" s="9"/>
      <c r="N31" s="9"/>
    </row>
    <row r="32" spans="1:14">
      <c r="A32" s="11"/>
      <c r="B32" s="12" t="s">
        <v>11</v>
      </c>
      <c r="C32" s="13"/>
      <c r="D32" s="14"/>
      <c r="E32" s="14"/>
      <c r="F32" s="14"/>
      <c r="G32" s="14"/>
      <c r="H32" s="11"/>
      <c r="I32" s="12" t="s">
        <v>11</v>
      </c>
      <c r="J32" s="13"/>
      <c r="K32" s="14"/>
      <c r="L32" s="14"/>
      <c r="M32" s="14"/>
      <c r="N32" s="14"/>
    </row>
    <row r="33" spans="1:14" s="26" customFormat="1">
      <c r="A33" s="22" t="s">
        <v>38</v>
      </c>
      <c r="B33" s="23" t="s">
        <v>39</v>
      </c>
      <c r="C33" s="24">
        <v>150</v>
      </c>
      <c r="D33" s="25">
        <v>3.2</v>
      </c>
      <c r="E33" s="25">
        <v>5.2</v>
      </c>
      <c r="F33" s="25">
        <v>19.8</v>
      </c>
      <c r="G33" s="25">
        <v>139.4</v>
      </c>
      <c r="H33" s="22" t="s">
        <v>38</v>
      </c>
      <c r="I33" s="23" t="s">
        <v>39</v>
      </c>
      <c r="J33" s="24">
        <v>200</v>
      </c>
      <c r="K33" s="25">
        <f t="shared" ref="K33:N34" si="3">$J33*D33/$C33</f>
        <v>4.2666666666666666</v>
      </c>
      <c r="L33" s="25">
        <f t="shared" si="3"/>
        <v>6.9333333333333336</v>
      </c>
      <c r="M33" s="25">
        <f t="shared" si="3"/>
        <v>26.4</v>
      </c>
      <c r="N33" s="25">
        <f t="shared" si="3"/>
        <v>185.86666666666667</v>
      </c>
    </row>
    <row r="34" spans="1:14">
      <c r="A34" s="11" t="s">
        <v>40</v>
      </c>
      <c r="B34" s="15" t="s">
        <v>41</v>
      </c>
      <c r="C34" s="16">
        <v>70</v>
      </c>
      <c r="D34" s="17">
        <v>13.44</v>
      </c>
      <c r="E34" s="17">
        <v>2.9866666666666668</v>
      </c>
      <c r="F34" s="17">
        <v>9.4266666666666659</v>
      </c>
      <c r="G34" s="17">
        <v>117.97333333333333</v>
      </c>
      <c r="H34" s="11" t="s">
        <v>40</v>
      </c>
      <c r="I34" s="15" t="s">
        <v>41</v>
      </c>
      <c r="J34" s="16">
        <v>70</v>
      </c>
      <c r="K34" s="17">
        <f t="shared" si="3"/>
        <v>13.44</v>
      </c>
      <c r="L34" s="17">
        <f t="shared" si="3"/>
        <v>2.9866666666666668</v>
      </c>
      <c r="M34" s="17">
        <f t="shared" si="3"/>
        <v>9.4266666666666659</v>
      </c>
      <c r="N34" s="17">
        <f t="shared" si="3"/>
        <v>117.97333333333333</v>
      </c>
    </row>
    <row r="35" spans="1:14">
      <c r="A35" s="11" t="s">
        <v>42</v>
      </c>
      <c r="B35" s="15" t="s">
        <v>43</v>
      </c>
      <c r="C35" s="16">
        <v>200</v>
      </c>
      <c r="D35" s="17">
        <v>0.2</v>
      </c>
      <c r="E35" s="17">
        <v>0</v>
      </c>
      <c r="F35" s="17">
        <v>6.4</v>
      </c>
      <c r="G35" s="17">
        <v>26.8</v>
      </c>
      <c r="H35" s="11" t="s">
        <v>42</v>
      </c>
      <c r="I35" s="15" t="s">
        <v>43</v>
      </c>
      <c r="J35" s="16">
        <v>200</v>
      </c>
      <c r="K35" s="17">
        <v>0.2</v>
      </c>
      <c r="L35" s="17">
        <v>0</v>
      </c>
      <c r="M35" s="17">
        <v>6.4</v>
      </c>
      <c r="N35" s="17">
        <v>26.8</v>
      </c>
    </row>
    <row r="36" spans="1:14">
      <c r="A36" s="11" t="s">
        <v>34</v>
      </c>
      <c r="B36" s="15" t="s">
        <v>18</v>
      </c>
      <c r="C36" s="16">
        <v>45</v>
      </c>
      <c r="D36" s="17">
        <v>2.9249999999999998</v>
      </c>
      <c r="E36" s="17">
        <v>0.45</v>
      </c>
      <c r="F36" s="17">
        <v>17.774999999999999</v>
      </c>
      <c r="G36" s="17">
        <v>87.974999999999994</v>
      </c>
      <c r="H36" s="11" t="s">
        <v>34</v>
      </c>
      <c r="I36" s="15" t="s">
        <v>18</v>
      </c>
      <c r="J36" s="16">
        <v>45</v>
      </c>
      <c r="K36" s="17">
        <v>2.9249999999999998</v>
      </c>
      <c r="L36" s="17">
        <v>0.45</v>
      </c>
      <c r="M36" s="17">
        <v>17.774999999999999</v>
      </c>
      <c r="N36" s="17">
        <v>87.974999999999994</v>
      </c>
    </row>
    <row r="37" spans="1:14">
      <c r="A37" s="11" t="s">
        <v>34</v>
      </c>
      <c r="B37" s="15" t="s">
        <v>17</v>
      </c>
      <c r="C37" s="16">
        <v>25</v>
      </c>
      <c r="D37" s="17">
        <v>1.7</v>
      </c>
      <c r="E37" s="17">
        <v>0.3</v>
      </c>
      <c r="F37" s="17">
        <v>9.9</v>
      </c>
      <c r="G37" s="17">
        <v>48.9</v>
      </c>
      <c r="H37" s="11" t="s">
        <v>34</v>
      </c>
      <c r="I37" s="15" t="s">
        <v>17</v>
      </c>
      <c r="J37" s="16">
        <v>25</v>
      </c>
      <c r="K37" s="17">
        <v>1.7</v>
      </c>
      <c r="L37" s="17">
        <v>0.3</v>
      </c>
      <c r="M37" s="17">
        <v>9.9</v>
      </c>
      <c r="N37" s="17">
        <v>48.9</v>
      </c>
    </row>
    <row r="38" spans="1:14">
      <c r="A38" s="11" t="s">
        <v>34</v>
      </c>
      <c r="B38" s="15" t="s">
        <v>19</v>
      </c>
      <c r="C38" s="16">
        <v>10</v>
      </c>
      <c r="D38" s="17">
        <v>0.06</v>
      </c>
      <c r="E38" s="17">
        <v>8.25</v>
      </c>
      <c r="F38" s="17">
        <v>0.09</v>
      </c>
      <c r="G38" s="17">
        <v>75</v>
      </c>
      <c r="H38" s="11" t="s">
        <v>34</v>
      </c>
      <c r="I38" s="15" t="s">
        <v>19</v>
      </c>
      <c r="J38" s="16">
        <v>10</v>
      </c>
      <c r="K38" s="17">
        <v>0.06</v>
      </c>
      <c r="L38" s="17">
        <v>8.25</v>
      </c>
      <c r="M38" s="17">
        <v>0.09</v>
      </c>
      <c r="N38" s="17">
        <v>75</v>
      </c>
    </row>
    <row r="39" spans="1:14">
      <c r="A39" s="11"/>
      <c r="B39" s="12" t="s">
        <v>21</v>
      </c>
      <c r="C39" s="13">
        <f>SUM(C33:C38)</f>
        <v>500</v>
      </c>
      <c r="D39" s="14">
        <f>SUM(D33:D38)</f>
        <v>21.524999999999999</v>
      </c>
      <c r="E39" s="14">
        <f>SUM(E33:E38)</f>
        <v>17.186666666666667</v>
      </c>
      <c r="F39" s="14">
        <f>SUM(F33:F38)</f>
        <v>63.391666666666666</v>
      </c>
      <c r="G39" s="14">
        <f>SUM(G33:G38)</f>
        <v>496.04833333333329</v>
      </c>
      <c r="H39" s="11"/>
      <c r="I39" s="12" t="s">
        <v>21</v>
      </c>
      <c r="J39" s="13">
        <f>SUM(J33:J38)</f>
        <v>550</v>
      </c>
      <c r="K39" s="14">
        <f>SUM(K33:K38)</f>
        <v>22.591666666666665</v>
      </c>
      <c r="L39" s="14">
        <f>SUM(L33:L38)</f>
        <v>18.920000000000002</v>
      </c>
      <c r="M39" s="14">
        <f>SUM(M33:M38)</f>
        <v>69.991666666666674</v>
      </c>
      <c r="N39" s="14">
        <f>SUM(N33:N38)</f>
        <v>542.51499999999999</v>
      </c>
    </row>
    <row r="40" spans="1:14">
      <c r="A40" s="11"/>
      <c r="B40" s="12" t="s">
        <v>22</v>
      </c>
      <c r="C40" s="13"/>
      <c r="D40" s="14"/>
      <c r="E40" s="14"/>
      <c r="F40" s="14"/>
      <c r="G40" s="14"/>
      <c r="H40" s="11"/>
      <c r="I40" s="12" t="s">
        <v>22</v>
      </c>
      <c r="J40" s="13"/>
      <c r="K40" s="14"/>
      <c r="L40" s="14"/>
      <c r="M40" s="14"/>
      <c r="N40" s="14"/>
    </row>
    <row r="41" spans="1:14">
      <c r="A41" s="11" t="s">
        <v>44</v>
      </c>
      <c r="B41" s="15" t="s">
        <v>45</v>
      </c>
      <c r="C41" s="16">
        <v>60</v>
      </c>
      <c r="D41" s="17">
        <v>1.7</v>
      </c>
      <c r="E41" s="17">
        <v>0.1</v>
      </c>
      <c r="F41" s="17">
        <v>3.5</v>
      </c>
      <c r="G41" s="17">
        <v>22.1</v>
      </c>
      <c r="H41" s="11" t="s">
        <v>44</v>
      </c>
      <c r="I41" s="15" t="s">
        <v>45</v>
      </c>
      <c r="J41" s="16">
        <v>100</v>
      </c>
      <c r="K41" s="17">
        <f t="shared" ref="K41:N45" si="4">$J41*D41/$C41</f>
        <v>2.8333333333333335</v>
      </c>
      <c r="L41" s="17">
        <f t="shared" si="4"/>
        <v>0.16666666666666666</v>
      </c>
      <c r="M41" s="17">
        <f t="shared" si="4"/>
        <v>5.833333333333333</v>
      </c>
      <c r="N41" s="17">
        <f t="shared" si="4"/>
        <v>36.833333333333336</v>
      </c>
    </row>
    <row r="42" spans="1:14">
      <c r="A42" s="11" t="s">
        <v>46</v>
      </c>
      <c r="B42" s="15" t="s">
        <v>47</v>
      </c>
      <c r="C42" s="16">
        <v>200</v>
      </c>
      <c r="D42" s="17">
        <v>1.8</v>
      </c>
      <c r="E42" s="17">
        <v>4.28</v>
      </c>
      <c r="F42" s="17">
        <v>10.66</v>
      </c>
      <c r="G42" s="17">
        <v>88.3</v>
      </c>
      <c r="H42" s="11" t="s">
        <v>46</v>
      </c>
      <c r="I42" s="15" t="s">
        <v>47</v>
      </c>
      <c r="J42" s="16">
        <v>250</v>
      </c>
      <c r="K42" s="17">
        <f t="shared" si="4"/>
        <v>2.25</v>
      </c>
      <c r="L42" s="17">
        <f t="shared" si="4"/>
        <v>5.35</v>
      </c>
      <c r="M42" s="17">
        <f t="shared" si="4"/>
        <v>13.324999999999999</v>
      </c>
      <c r="N42" s="17">
        <f t="shared" si="4"/>
        <v>110.375</v>
      </c>
    </row>
    <row r="43" spans="1:14">
      <c r="A43" s="11" t="s">
        <v>48</v>
      </c>
      <c r="B43" s="15" t="s">
        <v>49</v>
      </c>
      <c r="C43" s="16">
        <v>150</v>
      </c>
      <c r="D43" s="17">
        <v>3.6</v>
      </c>
      <c r="E43" s="17">
        <v>4.8</v>
      </c>
      <c r="F43" s="17">
        <v>36.4</v>
      </c>
      <c r="G43" s="17">
        <v>203.5</v>
      </c>
      <c r="H43" s="11" t="s">
        <v>48</v>
      </c>
      <c r="I43" s="15" t="s">
        <v>49</v>
      </c>
      <c r="J43" s="16">
        <v>180</v>
      </c>
      <c r="K43" s="17">
        <f t="shared" si="4"/>
        <v>4.32</v>
      </c>
      <c r="L43" s="17">
        <f t="shared" si="4"/>
        <v>5.76</v>
      </c>
      <c r="M43" s="17">
        <f t="shared" si="4"/>
        <v>43.68</v>
      </c>
      <c r="N43" s="17">
        <f t="shared" si="4"/>
        <v>244.2</v>
      </c>
    </row>
    <row r="44" spans="1:14">
      <c r="A44" s="11" t="s">
        <v>50</v>
      </c>
      <c r="B44" s="15" t="s">
        <v>51</v>
      </c>
      <c r="C44" s="16">
        <v>90</v>
      </c>
      <c r="D44" s="17">
        <v>12.8</v>
      </c>
      <c r="E44" s="17">
        <v>4.0999999999999996</v>
      </c>
      <c r="F44" s="17">
        <v>6.1</v>
      </c>
      <c r="G44" s="17">
        <v>112.3</v>
      </c>
      <c r="H44" s="11" t="s">
        <v>50</v>
      </c>
      <c r="I44" s="15" t="s">
        <v>51</v>
      </c>
      <c r="J44" s="16">
        <v>100</v>
      </c>
      <c r="K44" s="17">
        <f t="shared" si="4"/>
        <v>14.222222222222221</v>
      </c>
      <c r="L44" s="17">
        <f t="shared" si="4"/>
        <v>4.5555555555555554</v>
      </c>
      <c r="M44" s="17">
        <f t="shared" si="4"/>
        <v>6.7777777777777777</v>
      </c>
      <c r="N44" s="17">
        <f t="shared" si="4"/>
        <v>124.77777777777777</v>
      </c>
    </row>
    <row r="45" spans="1:14">
      <c r="A45" s="11" t="s">
        <v>52</v>
      </c>
      <c r="B45" s="15" t="s">
        <v>53</v>
      </c>
      <c r="C45" s="16">
        <v>20</v>
      </c>
      <c r="D45" s="17">
        <v>0.57999999999999996</v>
      </c>
      <c r="E45" s="17">
        <v>3.3</v>
      </c>
      <c r="F45" s="17">
        <v>1.32</v>
      </c>
      <c r="G45" s="17">
        <v>37.22</v>
      </c>
      <c r="H45" s="11" t="s">
        <v>52</v>
      </c>
      <c r="I45" s="15" t="s">
        <v>53</v>
      </c>
      <c r="J45" s="16">
        <v>30</v>
      </c>
      <c r="K45" s="17">
        <f t="shared" si="4"/>
        <v>0.86999999999999988</v>
      </c>
      <c r="L45" s="17">
        <f t="shared" si="4"/>
        <v>4.95</v>
      </c>
      <c r="M45" s="17">
        <f t="shared" si="4"/>
        <v>1.98</v>
      </c>
      <c r="N45" s="17">
        <f t="shared" si="4"/>
        <v>55.83</v>
      </c>
    </row>
    <row r="46" spans="1:14">
      <c r="A46" s="11" t="s">
        <v>54</v>
      </c>
      <c r="B46" s="15" t="s">
        <v>55</v>
      </c>
      <c r="C46" s="16">
        <v>200</v>
      </c>
      <c r="D46" s="17">
        <v>1</v>
      </c>
      <c r="E46" s="17">
        <v>0.1</v>
      </c>
      <c r="F46" s="17">
        <v>15.7</v>
      </c>
      <c r="G46" s="17">
        <v>66.900000000000006</v>
      </c>
      <c r="H46" s="11" t="s">
        <v>54</v>
      </c>
      <c r="I46" s="15" t="s">
        <v>55</v>
      </c>
      <c r="J46" s="16">
        <v>200</v>
      </c>
      <c r="K46" s="17">
        <v>1</v>
      </c>
      <c r="L46" s="17">
        <v>0.1</v>
      </c>
      <c r="M46" s="17">
        <v>15.7</v>
      </c>
      <c r="N46" s="17">
        <v>66.900000000000006</v>
      </c>
    </row>
    <row r="47" spans="1:14">
      <c r="A47" s="11" t="s">
        <v>34</v>
      </c>
      <c r="B47" s="15" t="s">
        <v>17</v>
      </c>
      <c r="C47" s="16">
        <v>60</v>
      </c>
      <c r="D47" s="17">
        <v>4.5999999999999996</v>
      </c>
      <c r="E47" s="17">
        <v>0.5</v>
      </c>
      <c r="F47" s="17">
        <v>29.5</v>
      </c>
      <c r="G47" s="17">
        <v>140.6</v>
      </c>
      <c r="H47" s="11" t="s">
        <v>34</v>
      </c>
      <c r="I47" s="15" t="s">
        <v>17</v>
      </c>
      <c r="J47" s="16">
        <v>60</v>
      </c>
      <c r="K47" s="17">
        <v>4.5999999999999996</v>
      </c>
      <c r="L47" s="17">
        <v>0.5</v>
      </c>
      <c r="M47" s="17">
        <v>29.5</v>
      </c>
      <c r="N47" s="17">
        <v>140.6</v>
      </c>
    </row>
    <row r="48" spans="1:14">
      <c r="A48" s="11" t="s">
        <v>34</v>
      </c>
      <c r="B48" s="15" t="s">
        <v>18</v>
      </c>
      <c r="C48" s="16">
        <v>30</v>
      </c>
      <c r="D48" s="17">
        <v>1.95</v>
      </c>
      <c r="E48" s="17">
        <v>0.3</v>
      </c>
      <c r="F48" s="17">
        <v>11.85</v>
      </c>
      <c r="G48" s="17">
        <v>58.65</v>
      </c>
      <c r="H48" s="11" t="s">
        <v>34</v>
      </c>
      <c r="I48" s="15" t="s">
        <v>18</v>
      </c>
      <c r="J48" s="16">
        <v>30</v>
      </c>
      <c r="K48" s="17">
        <v>1.95</v>
      </c>
      <c r="L48" s="17">
        <v>0.3</v>
      </c>
      <c r="M48" s="17">
        <v>11.85</v>
      </c>
      <c r="N48" s="17">
        <v>58.65</v>
      </c>
    </row>
    <row r="49" spans="1:14">
      <c r="A49" s="11"/>
      <c r="B49" s="12" t="s">
        <v>35</v>
      </c>
      <c r="C49" s="13">
        <f>SUM(C41:C48)</f>
        <v>810</v>
      </c>
      <c r="D49" s="14">
        <f>SUBTOTAL(9,D41:D48)</f>
        <v>28.029999999999998</v>
      </c>
      <c r="E49" s="14">
        <f>SUBTOTAL(9,E41:E48)</f>
        <v>17.48</v>
      </c>
      <c r="F49" s="14">
        <f>SUBTOTAL(9,F41:F48)</f>
        <v>115.03</v>
      </c>
      <c r="G49" s="14">
        <f>SUBTOTAL(9,G41:G48)</f>
        <v>729.56999999999994</v>
      </c>
      <c r="H49" s="11"/>
      <c r="I49" s="12" t="s">
        <v>35</v>
      </c>
      <c r="J49" s="13">
        <f>SUM(J41:J48)</f>
        <v>950</v>
      </c>
      <c r="K49" s="14">
        <f>SUBTOTAL(9,K41:K48)</f>
        <v>32.045555555555559</v>
      </c>
      <c r="L49" s="14">
        <f>SUBTOTAL(9,L41:L48)</f>
        <v>21.682222222222226</v>
      </c>
      <c r="M49" s="14">
        <f>SUBTOTAL(9,M41:M48)</f>
        <v>128.64611111111111</v>
      </c>
      <c r="N49" s="14">
        <f>SUBTOTAL(9,N41:N48)</f>
        <v>838.16611111111115</v>
      </c>
    </row>
    <row r="50" spans="1:14">
      <c r="A50" s="11"/>
      <c r="B50" s="12" t="s">
        <v>36</v>
      </c>
      <c r="C50" s="13">
        <f>C39+C49</f>
        <v>1310</v>
      </c>
      <c r="D50" s="14">
        <f>D39+D49</f>
        <v>49.554999999999993</v>
      </c>
      <c r="E50" s="14">
        <f>E39+E49</f>
        <v>34.666666666666671</v>
      </c>
      <c r="F50" s="14">
        <f>F39+F49</f>
        <v>178.42166666666668</v>
      </c>
      <c r="G50" s="14">
        <f>G39+G49</f>
        <v>1225.6183333333333</v>
      </c>
      <c r="H50" s="11"/>
      <c r="I50" s="12" t="s">
        <v>36</v>
      </c>
      <c r="J50" s="13">
        <f>J39+J49</f>
        <v>1500</v>
      </c>
      <c r="K50" s="14">
        <f>K39+K49</f>
        <v>54.637222222222221</v>
      </c>
      <c r="L50" s="14">
        <f>L39+L49</f>
        <v>40.602222222222224</v>
      </c>
      <c r="M50" s="14">
        <f>M39+M49</f>
        <v>198.63777777777779</v>
      </c>
      <c r="N50" s="14">
        <f>N39+N49</f>
        <v>1380.681111111111</v>
      </c>
    </row>
    <row r="51" spans="1:14">
      <c r="A51" s="11"/>
      <c r="B51" s="12"/>
      <c r="C51" s="13"/>
      <c r="D51" s="27">
        <f>D50/77</f>
        <v>0.64357142857142846</v>
      </c>
      <c r="E51" s="27">
        <f>E50/79</f>
        <v>0.43881856540084396</v>
      </c>
      <c r="F51" s="27">
        <f>F50/335</f>
        <v>0.53260199004975128</v>
      </c>
      <c r="G51" s="27">
        <f>G50/2350</f>
        <v>0.52153971631205676</v>
      </c>
      <c r="H51" s="11"/>
      <c r="I51" s="12"/>
      <c r="J51" s="13"/>
      <c r="K51" s="27">
        <f>K50/90</f>
        <v>0.6070802469135802</v>
      </c>
      <c r="L51" s="27">
        <f>L50/92</f>
        <v>0.44132850241545896</v>
      </c>
      <c r="M51" s="27">
        <f>M50/383</f>
        <v>0.51863649550333624</v>
      </c>
      <c r="N51" s="27">
        <f>N50/2720</f>
        <v>0.50760334967320253</v>
      </c>
    </row>
    <row r="52" spans="1:14" s="10" customFormat="1">
      <c r="A52" s="6"/>
      <c r="B52" s="7" t="s">
        <v>56</v>
      </c>
      <c r="C52" s="8"/>
      <c r="D52" s="9"/>
      <c r="E52" s="9"/>
      <c r="F52" s="9"/>
      <c r="G52" s="9"/>
      <c r="H52" s="6"/>
      <c r="I52" s="7" t="s">
        <v>56</v>
      </c>
      <c r="J52" s="8"/>
      <c r="K52" s="9"/>
      <c r="L52" s="9"/>
      <c r="M52" s="9"/>
      <c r="N52" s="9"/>
    </row>
    <row r="53" spans="1:14">
      <c r="A53" s="11"/>
      <c r="B53" s="12" t="s">
        <v>11</v>
      </c>
      <c r="C53" s="13"/>
      <c r="D53" s="14"/>
      <c r="E53" s="14"/>
      <c r="F53" s="14"/>
      <c r="G53" s="14"/>
      <c r="H53" s="11"/>
      <c r="I53" s="12" t="s">
        <v>11</v>
      </c>
      <c r="J53" s="13"/>
      <c r="K53" s="14"/>
      <c r="L53" s="14"/>
      <c r="M53" s="14"/>
      <c r="N53" s="14"/>
    </row>
    <row r="54" spans="1:14">
      <c r="A54" s="11" t="s">
        <v>57</v>
      </c>
      <c r="B54" s="15" t="s">
        <v>58</v>
      </c>
      <c r="C54" s="16">
        <v>150</v>
      </c>
      <c r="D54" s="17">
        <v>9.8000000000000007</v>
      </c>
      <c r="E54" s="17">
        <v>10.7</v>
      </c>
      <c r="F54" s="17">
        <v>4.8</v>
      </c>
      <c r="G54" s="17">
        <v>153.5</v>
      </c>
      <c r="H54" s="11" t="s">
        <v>57</v>
      </c>
      <c r="I54" s="15" t="s">
        <v>58</v>
      </c>
      <c r="J54" s="16">
        <v>200</v>
      </c>
      <c r="K54" s="17">
        <f>$J54*D54/$C54</f>
        <v>13.066666666666668</v>
      </c>
      <c r="L54" s="17">
        <f>$J54*E54/$C54</f>
        <v>14.266666666666667</v>
      </c>
      <c r="M54" s="17">
        <f>$J54*F54/$C54</f>
        <v>6.4</v>
      </c>
      <c r="N54" s="17">
        <f>$J54*G54/$C54</f>
        <v>204.66666666666666</v>
      </c>
    </row>
    <row r="55" spans="1:14">
      <c r="A55" s="11" t="s">
        <v>14</v>
      </c>
      <c r="B55" s="15" t="s">
        <v>15</v>
      </c>
      <c r="C55" s="16">
        <v>200</v>
      </c>
      <c r="D55" s="17">
        <v>3.9</v>
      </c>
      <c r="E55" s="17">
        <v>2.9</v>
      </c>
      <c r="F55" s="17">
        <v>11.2</v>
      </c>
      <c r="G55" s="17">
        <v>86</v>
      </c>
      <c r="H55" s="11" t="s">
        <v>14</v>
      </c>
      <c r="I55" s="15" t="s">
        <v>15</v>
      </c>
      <c r="J55" s="16">
        <v>200</v>
      </c>
      <c r="K55" s="17">
        <v>3.9</v>
      </c>
      <c r="L55" s="17">
        <v>2.9</v>
      </c>
      <c r="M55" s="17">
        <v>11.2</v>
      </c>
      <c r="N55" s="17">
        <v>86</v>
      </c>
    </row>
    <row r="56" spans="1:14">
      <c r="A56" s="11" t="s">
        <v>16</v>
      </c>
      <c r="B56" s="15" t="s">
        <v>17</v>
      </c>
      <c r="C56" s="16">
        <v>30</v>
      </c>
      <c r="D56" s="17">
        <v>2.31</v>
      </c>
      <c r="E56" s="17">
        <v>0.28799999999999998</v>
      </c>
      <c r="F56" s="17">
        <v>14.372999999999999</v>
      </c>
      <c r="G56" s="17">
        <v>70.8</v>
      </c>
      <c r="H56" s="11" t="s">
        <v>16</v>
      </c>
      <c r="I56" s="15" t="s">
        <v>17</v>
      </c>
      <c r="J56" s="16">
        <v>30</v>
      </c>
      <c r="K56" s="17">
        <v>2.31</v>
      </c>
      <c r="L56" s="17">
        <v>0.28799999999999998</v>
      </c>
      <c r="M56" s="17">
        <v>14.372999999999999</v>
      </c>
      <c r="N56" s="17">
        <v>70.8</v>
      </c>
    </row>
    <row r="57" spans="1:14">
      <c r="A57" s="11" t="s">
        <v>16</v>
      </c>
      <c r="B57" s="15" t="s">
        <v>18</v>
      </c>
      <c r="C57" s="16">
        <v>20</v>
      </c>
      <c r="D57" s="17">
        <v>1.3</v>
      </c>
      <c r="E57" s="17">
        <v>0.2</v>
      </c>
      <c r="F57" s="17">
        <v>7.9</v>
      </c>
      <c r="G57" s="17">
        <v>39.1</v>
      </c>
      <c r="H57" s="11" t="s">
        <v>16</v>
      </c>
      <c r="I57" s="15" t="s">
        <v>18</v>
      </c>
      <c r="J57" s="16">
        <v>20</v>
      </c>
      <c r="K57" s="17">
        <v>1.3</v>
      </c>
      <c r="L57" s="17">
        <v>0.2</v>
      </c>
      <c r="M57" s="17">
        <v>7.9</v>
      </c>
      <c r="N57" s="17">
        <v>39.1</v>
      </c>
    </row>
    <row r="58" spans="1:14">
      <c r="A58" s="11" t="s">
        <v>16</v>
      </c>
      <c r="B58" s="15" t="s">
        <v>19</v>
      </c>
      <c r="C58" s="16">
        <v>5</v>
      </c>
      <c r="D58" s="17">
        <v>0.03</v>
      </c>
      <c r="E58" s="17">
        <v>4.12</v>
      </c>
      <c r="F58" s="17">
        <v>0.05</v>
      </c>
      <c r="G58" s="17">
        <v>37.5</v>
      </c>
      <c r="H58" s="11" t="s">
        <v>16</v>
      </c>
      <c r="I58" s="15" t="s">
        <v>19</v>
      </c>
      <c r="J58" s="16">
        <v>10</v>
      </c>
      <c r="K58" s="17">
        <v>0.06</v>
      </c>
      <c r="L58" s="17">
        <v>8.25</v>
      </c>
      <c r="M58" s="17">
        <v>0.09</v>
      </c>
      <c r="N58" s="17">
        <v>75</v>
      </c>
    </row>
    <row r="59" spans="1:14">
      <c r="A59" s="18" t="s">
        <v>16</v>
      </c>
      <c r="B59" s="15" t="s">
        <v>59</v>
      </c>
      <c r="C59" s="16">
        <v>200</v>
      </c>
      <c r="D59" s="17">
        <v>1.5</v>
      </c>
      <c r="E59" s="17">
        <v>0.5</v>
      </c>
      <c r="F59" s="17">
        <v>21</v>
      </c>
      <c r="G59" s="17">
        <v>97</v>
      </c>
      <c r="H59" s="18" t="s">
        <v>16</v>
      </c>
      <c r="I59" s="15" t="s">
        <v>59</v>
      </c>
      <c r="J59" s="16">
        <v>200</v>
      </c>
      <c r="K59" s="17">
        <v>1.5</v>
      </c>
      <c r="L59" s="17">
        <v>0.5</v>
      </c>
      <c r="M59" s="17">
        <v>21</v>
      </c>
      <c r="N59" s="17">
        <v>97</v>
      </c>
    </row>
    <row r="60" spans="1:14">
      <c r="A60" s="11"/>
      <c r="B60" s="12" t="s">
        <v>21</v>
      </c>
      <c r="C60" s="13">
        <f>SUM(C54:C59)</f>
        <v>605</v>
      </c>
      <c r="D60" s="14">
        <f>SUM(D54:D59)</f>
        <v>18.840000000000003</v>
      </c>
      <c r="E60" s="14">
        <f>SUM(E54:E59)</f>
        <v>18.707999999999998</v>
      </c>
      <c r="F60" s="14">
        <f>SUM(F54:F59)</f>
        <v>59.322999999999993</v>
      </c>
      <c r="G60" s="14">
        <f>SUM(G54:G59)</f>
        <v>483.90000000000003</v>
      </c>
      <c r="H60" s="11"/>
      <c r="I60" s="12" t="s">
        <v>21</v>
      </c>
      <c r="J60" s="13">
        <f>SUM(J54:J59)</f>
        <v>660</v>
      </c>
      <c r="K60" s="14">
        <f>SUM(K54:K59)</f>
        <v>22.136666666666667</v>
      </c>
      <c r="L60" s="14">
        <f>SUM(L54:L59)</f>
        <v>26.404666666666667</v>
      </c>
      <c r="M60" s="14">
        <f>SUM(M54:M59)</f>
        <v>60.963000000000001</v>
      </c>
      <c r="N60" s="14">
        <f>SUM(N54:N59)</f>
        <v>572.56666666666661</v>
      </c>
    </row>
    <row r="61" spans="1:14">
      <c r="A61" s="11"/>
      <c r="B61" s="12" t="s">
        <v>22</v>
      </c>
      <c r="C61" s="13"/>
      <c r="D61" s="14"/>
      <c r="E61" s="14"/>
      <c r="F61" s="14"/>
      <c r="G61" s="14"/>
      <c r="H61" s="11"/>
      <c r="I61" s="12" t="s">
        <v>22</v>
      </c>
      <c r="J61" s="13"/>
      <c r="K61" s="14"/>
      <c r="L61" s="14"/>
      <c r="M61" s="14"/>
      <c r="N61" s="14"/>
    </row>
    <row r="62" spans="1:14">
      <c r="A62" s="11" t="s">
        <v>16</v>
      </c>
      <c r="B62" s="15" t="s">
        <v>60</v>
      </c>
      <c r="C62" s="16">
        <v>60</v>
      </c>
      <c r="D62" s="17">
        <v>0</v>
      </c>
      <c r="E62" s="17">
        <v>4.2</v>
      </c>
      <c r="F62" s="17">
        <v>4.2</v>
      </c>
      <c r="G62" s="17">
        <v>54</v>
      </c>
      <c r="H62" s="11" t="s">
        <v>16</v>
      </c>
      <c r="I62" s="15" t="s">
        <v>60</v>
      </c>
      <c r="J62" s="16">
        <v>100</v>
      </c>
      <c r="K62" s="17">
        <f t="shared" ref="K62:N65" si="5">$J62*D62/$C62</f>
        <v>0</v>
      </c>
      <c r="L62" s="17">
        <f t="shared" si="5"/>
        <v>7</v>
      </c>
      <c r="M62" s="17">
        <f t="shared" si="5"/>
        <v>7</v>
      </c>
      <c r="N62" s="17">
        <f t="shared" si="5"/>
        <v>90</v>
      </c>
    </row>
    <row r="63" spans="1:14">
      <c r="A63" s="11" t="s">
        <v>61</v>
      </c>
      <c r="B63" s="15" t="s">
        <v>62</v>
      </c>
      <c r="C63" s="16">
        <v>200</v>
      </c>
      <c r="D63" s="17">
        <v>1.74</v>
      </c>
      <c r="E63" s="17">
        <v>5.4</v>
      </c>
      <c r="F63" s="17">
        <v>10.8</v>
      </c>
      <c r="G63" s="17">
        <v>95.5</v>
      </c>
      <c r="H63" s="11" t="s">
        <v>61</v>
      </c>
      <c r="I63" s="15" t="s">
        <v>62</v>
      </c>
      <c r="J63" s="16">
        <v>250</v>
      </c>
      <c r="K63" s="17">
        <f t="shared" si="5"/>
        <v>2.1749999999999998</v>
      </c>
      <c r="L63" s="17">
        <f t="shared" si="5"/>
        <v>6.75</v>
      </c>
      <c r="M63" s="17">
        <f t="shared" si="5"/>
        <v>13.5</v>
      </c>
      <c r="N63" s="17">
        <f t="shared" si="5"/>
        <v>119.375</v>
      </c>
    </row>
    <row r="64" spans="1:14" s="26" customFormat="1">
      <c r="A64" s="22" t="s">
        <v>26</v>
      </c>
      <c r="B64" s="23" t="s">
        <v>27</v>
      </c>
      <c r="C64" s="24">
        <v>150</v>
      </c>
      <c r="D64" s="25">
        <v>5.4</v>
      </c>
      <c r="E64" s="25">
        <v>4.9000000000000004</v>
      </c>
      <c r="F64" s="25">
        <v>32.799999999999997</v>
      </c>
      <c r="G64" s="25">
        <v>196.8</v>
      </c>
      <c r="H64" s="22" t="s">
        <v>26</v>
      </c>
      <c r="I64" s="23" t="s">
        <v>27</v>
      </c>
      <c r="J64" s="24">
        <v>180</v>
      </c>
      <c r="K64" s="25">
        <f t="shared" si="5"/>
        <v>6.48</v>
      </c>
      <c r="L64" s="25">
        <f t="shared" si="5"/>
        <v>5.8800000000000008</v>
      </c>
      <c r="M64" s="25">
        <f t="shared" si="5"/>
        <v>39.359999999999992</v>
      </c>
      <c r="N64" s="25">
        <f t="shared" si="5"/>
        <v>236.16</v>
      </c>
    </row>
    <row r="65" spans="1:14">
      <c r="A65" s="11" t="s">
        <v>63</v>
      </c>
      <c r="B65" s="15" t="s">
        <v>64</v>
      </c>
      <c r="C65" s="16">
        <v>90</v>
      </c>
      <c r="D65" s="17">
        <v>13.5</v>
      </c>
      <c r="E65" s="17">
        <v>13.95</v>
      </c>
      <c r="F65" s="17">
        <v>2.1375000000000002</v>
      </c>
      <c r="G65" s="17">
        <v>188.4375</v>
      </c>
      <c r="H65" s="11" t="s">
        <v>63</v>
      </c>
      <c r="I65" s="15" t="s">
        <v>64</v>
      </c>
      <c r="J65" s="16">
        <v>100</v>
      </c>
      <c r="K65" s="17">
        <f t="shared" si="5"/>
        <v>15</v>
      </c>
      <c r="L65" s="17">
        <f t="shared" si="5"/>
        <v>15.5</v>
      </c>
      <c r="M65" s="17">
        <f t="shared" si="5"/>
        <v>2.3750000000000004</v>
      </c>
      <c r="N65" s="17">
        <f t="shared" si="5"/>
        <v>209.375</v>
      </c>
    </row>
    <row r="66" spans="1:14">
      <c r="A66" s="11" t="s">
        <v>65</v>
      </c>
      <c r="B66" s="15" t="s">
        <v>66</v>
      </c>
      <c r="C66" s="16">
        <v>200</v>
      </c>
      <c r="D66" s="17">
        <v>0.6</v>
      </c>
      <c r="E66" s="17">
        <v>0.2</v>
      </c>
      <c r="F66" s="17">
        <v>15.2</v>
      </c>
      <c r="G66" s="17">
        <v>65.3</v>
      </c>
      <c r="H66" s="11" t="s">
        <v>65</v>
      </c>
      <c r="I66" s="15" t="s">
        <v>66</v>
      </c>
      <c r="J66" s="16">
        <v>200</v>
      </c>
      <c r="K66" s="17">
        <v>0.6</v>
      </c>
      <c r="L66" s="17">
        <v>0.2</v>
      </c>
      <c r="M66" s="17">
        <v>15.2</v>
      </c>
      <c r="N66" s="17">
        <v>65.3</v>
      </c>
    </row>
    <row r="67" spans="1:14">
      <c r="A67" s="11" t="s">
        <v>16</v>
      </c>
      <c r="B67" s="15" t="s">
        <v>17</v>
      </c>
      <c r="C67" s="16">
        <v>30</v>
      </c>
      <c r="D67" s="17">
        <v>2.31</v>
      </c>
      <c r="E67" s="17">
        <v>0.28799999999999998</v>
      </c>
      <c r="F67" s="17">
        <v>14.372999999999999</v>
      </c>
      <c r="G67" s="17">
        <v>70.8</v>
      </c>
      <c r="H67" s="11" t="s">
        <v>16</v>
      </c>
      <c r="I67" s="15" t="s">
        <v>17</v>
      </c>
      <c r="J67" s="16">
        <v>30</v>
      </c>
      <c r="K67" s="17">
        <v>2.31</v>
      </c>
      <c r="L67" s="17">
        <v>0.28799999999999998</v>
      </c>
      <c r="M67" s="17">
        <v>14.372999999999999</v>
      </c>
      <c r="N67" s="17">
        <v>70.8</v>
      </c>
    </row>
    <row r="68" spans="1:14">
      <c r="A68" s="11" t="s">
        <v>16</v>
      </c>
      <c r="B68" s="15" t="s">
        <v>18</v>
      </c>
      <c r="C68" s="16">
        <v>30</v>
      </c>
      <c r="D68" s="17">
        <v>1.95</v>
      </c>
      <c r="E68" s="17">
        <v>0.3</v>
      </c>
      <c r="F68" s="17">
        <v>11.85</v>
      </c>
      <c r="G68" s="17">
        <v>58.65</v>
      </c>
      <c r="H68" s="11" t="s">
        <v>16</v>
      </c>
      <c r="I68" s="15" t="s">
        <v>18</v>
      </c>
      <c r="J68" s="16">
        <v>30</v>
      </c>
      <c r="K68" s="17">
        <v>1.95</v>
      </c>
      <c r="L68" s="17">
        <v>0.3</v>
      </c>
      <c r="M68" s="17">
        <v>11.85</v>
      </c>
      <c r="N68" s="17">
        <v>58.65</v>
      </c>
    </row>
    <row r="69" spans="1:14">
      <c r="A69" s="11"/>
      <c r="B69" s="12" t="s">
        <v>35</v>
      </c>
      <c r="C69" s="13">
        <f>SUM(C62:C68)</f>
        <v>760</v>
      </c>
      <c r="D69" s="14">
        <f>SUM(D62:D68)</f>
        <v>25.5</v>
      </c>
      <c r="E69" s="14">
        <f t="shared" ref="E69:G69" si="6">SUBTOTAL(9,E62:E68)</f>
        <v>29.238000000000003</v>
      </c>
      <c r="F69" s="14">
        <f t="shared" si="6"/>
        <v>91.360500000000002</v>
      </c>
      <c r="G69" s="14">
        <f t="shared" si="6"/>
        <v>729.48749999999984</v>
      </c>
      <c r="H69" s="11"/>
      <c r="I69" s="12" t="s">
        <v>35</v>
      </c>
      <c r="J69" s="13">
        <f>SUM(J62:J68)</f>
        <v>890</v>
      </c>
      <c r="K69" s="14">
        <f>SUM(K62:K68)</f>
        <v>28.515000000000001</v>
      </c>
      <c r="L69" s="14">
        <f t="shared" ref="L69:N69" si="7">SUBTOTAL(9,L62:L68)</f>
        <v>35.917999999999999</v>
      </c>
      <c r="M69" s="14">
        <f t="shared" si="7"/>
        <v>103.65799999999999</v>
      </c>
      <c r="N69" s="14">
        <f t="shared" si="7"/>
        <v>849.65999999999985</v>
      </c>
    </row>
    <row r="70" spans="1:14">
      <c r="A70" s="11"/>
      <c r="B70" s="12" t="s">
        <v>36</v>
      </c>
      <c r="C70" s="13">
        <f>C60+C69</f>
        <v>1365</v>
      </c>
      <c r="D70" s="14">
        <f>D60+D69</f>
        <v>44.34</v>
      </c>
      <c r="E70" s="14">
        <f t="shared" ref="E70:G70" si="8">E60+E69</f>
        <v>47.945999999999998</v>
      </c>
      <c r="F70" s="14">
        <f t="shared" si="8"/>
        <v>150.68349999999998</v>
      </c>
      <c r="G70" s="14">
        <f t="shared" si="8"/>
        <v>1213.3874999999998</v>
      </c>
      <c r="H70" s="11"/>
      <c r="I70" s="12" t="s">
        <v>36</v>
      </c>
      <c r="J70" s="13">
        <f>J60+J69</f>
        <v>1550</v>
      </c>
      <c r="K70" s="14">
        <f>K60+K69</f>
        <v>50.651666666666671</v>
      </c>
      <c r="L70" s="14">
        <f t="shared" ref="L70:N70" si="9">L60+L69</f>
        <v>62.322666666666663</v>
      </c>
      <c r="M70" s="14">
        <f t="shared" si="9"/>
        <v>164.62099999999998</v>
      </c>
      <c r="N70" s="14">
        <f t="shared" si="9"/>
        <v>1422.2266666666665</v>
      </c>
    </row>
    <row r="71" spans="1:14">
      <c r="A71" s="11"/>
      <c r="B71" s="12"/>
      <c r="C71" s="13"/>
      <c r="D71" s="27">
        <f>D70/77</f>
        <v>0.57584415584415594</v>
      </c>
      <c r="E71" s="27">
        <f>E70/79</f>
        <v>0.60691139240506331</v>
      </c>
      <c r="F71" s="27">
        <f>F70/335</f>
        <v>0.44980149253731339</v>
      </c>
      <c r="G71" s="27">
        <f>G70/2350</f>
        <v>0.51633510638297864</v>
      </c>
      <c r="H71" s="11"/>
      <c r="I71" s="12"/>
      <c r="J71" s="13"/>
      <c r="K71" s="27">
        <f>K70/90</f>
        <v>0.56279629629629635</v>
      </c>
      <c r="L71" s="27">
        <f>L70/92</f>
        <v>0.67742028985507241</v>
      </c>
      <c r="M71" s="27">
        <f>M70/383</f>
        <v>0.42981984334203649</v>
      </c>
      <c r="N71" s="27">
        <f>N70/2720</f>
        <v>0.52287745098039207</v>
      </c>
    </row>
    <row r="72" spans="1:14" s="10" customFormat="1">
      <c r="A72" s="6"/>
      <c r="B72" s="7" t="s">
        <v>67</v>
      </c>
      <c r="C72" s="8"/>
      <c r="D72" s="9"/>
      <c r="E72" s="9"/>
      <c r="F72" s="9"/>
      <c r="G72" s="9"/>
      <c r="H72" s="6"/>
      <c r="I72" s="7" t="s">
        <v>67</v>
      </c>
      <c r="J72" s="8"/>
      <c r="K72" s="9"/>
      <c r="L72" s="9"/>
      <c r="M72" s="9"/>
      <c r="N72" s="9"/>
    </row>
    <row r="73" spans="1:14">
      <c r="A73" s="11"/>
      <c r="B73" s="12" t="s">
        <v>11</v>
      </c>
      <c r="C73" s="13"/>
      <c r="D73" s="14"/>
      <c r="E73" s="14"/>
      <c r="F73" s="14"/>
      <c r="G73" s="14"/>
      <c r="H73" s="11"/>
      <c r="I73" s="12" t="s">
        <v>11</v>
      </c>
      <c r="J73" s="13"/>
      <c r="K73" s="14"/>
      <c r="L73" s="14"/>
      <c r="M73" s="14"/>
      <c r="N73" s="14"/>
    </row>
    <row r="74" spans="1:14" s="26" customFormat="1">
      <c r="A74" s="22" t="s">
        <v>38</v>
      </c>
      <c r="B74" s="23" t="s">
        <v>39</v>
      </c>
      <c r="C74" s="24">
        <v>150</v>
      </c>
      <c r="D74" s="25">
        <v>3.2</v>
      </c>
      <c r="E74" s="25">
        <v>5.2</v>
      </c>
      <c r="F74" s="25">
        <v>19.8</v>
      </c>
      <c r="G74" s="25">
        <v>139.4</v>
      </c>
      <c r="H74" s="22" t="s">
        <v>38</v>
      </c>
      <c r="I74" s="23" t="s">
        <v>39</v>
      </c>
      <c r="J74" s="24">
        <v>200</v>
      </c>
      <c r="K74" s="25">
        <f t="shared" ref="K74:N75" si="10">$J74*D74/$C74</f>
        <v>4.2666666666666666</v>
      </c>
      <c r="L74" s="25">
        <f t="shared" si="10"/>
        <v>6.9333333333333336</v>
      </c>
      <c r="M74" s="25">
        <f t="shared" si="10"/>
        <v>26.4</v>
      </c>
      <c r="N74" s="25">
        <f t="shared" si="10"/>
        <v>185.86666666666667</v>
      </c>
    </row>
    <row r="75" spans="1:14">
      <c r="A75" s="11" t="s">
        <v>68</v>
      </c>
      <c r="B75" s="15" t="s">
        <v>69</v>
      </c>
      <c r="C75" s="16">
        <v>90</v>
      </c>
      <c r="D75" s="17">
        <v>13.14</v>
      </c>
      <c r="E75" s="17">
        <v>2.34</v>
      </c>
      <c r="F75" s="17">
        <v>7.74</v>
      </c>
      <c r="G75" s="17">
        <v>102.78</v>
      </c>
      <c r="H75" s="11" t="s">
        <v>68</v>
      </c>
      <c r="I75" s="15" t="s">
        <v>69</v>
      </c>
      <c r="J75" s="16">
        <v>100</v>
      </c>
      <c r="K75" s="17">
        <f t="shared" si="10"/>
        <v>14.6</v>
      </c>
      <c r="L75" s="17">
        <f t="shared" si="10"/>
        <v>2.6</v>
      </c>
      <c r="M75" s="17">
        <f t="shared" si="10"/>
        <v>8.6</v>
      </c>
      <c r="N75" s="17">
        <f t="shared" si="10"/>
        <v>114.2</v>
      </c>
    </row>
    <row r="76" spans="1:14">
      <c r="A76" s="11" t="s">
        <v>42</v>
      </c>
      <c r="B76" s="15" t="s">
        <v>43</v>
      </c>
      <c r="C76" s="16">
        <v>200</v>
      </c>
      <c r="D76" s="17">
        <v>0.2</v>
      </c>
      <c r="E76" s="17">
        <v>0</v>
      </c>
      <c r="F76" s="17">
        <v>6.4</v>
      </c>
      <c r="G76" s="17">
        <v>26.8</v>
      </c>
      <c r="H76" s="11" t="s">
        <v>42</v>
      </c>
      <c r="I76" s="15" t="s">
        <v>43</v>
      </c>
      <c r="J76" s="16">
        <v>200</v>
      </c>
      <c r="K76" s="17">
        <v>0.2</v>
      </c>
      <c r="L76" s="17">
        <v>0</v>
      </c>
      <c r="M76" s="17">
        <v>6.4</v>
      </c>
      <c r="N76" s="17">
        <v>26.8</v>
      </c>
    </row>
    <row r="77" spans="1:14">
      <c r="A77" s="11" t="s">
        <v>16</v>
      </c>
      <c r="B77" s="15" t="s">
        <v>17</v>
      </c>
      <c r="C77" s="16">
        <v>30</v>
      </c>
      <c r="D77" s="17">
        <v>2.31</v>
      </c>
      <c r="E77" s="17">
        <v>0.28799999999999998</v>
      </c>
      <c r="F77" s="17">
        <v>14.372999999999999</v>
      </c>
      <c r="G77" s="17">
        <v>70.8</v>
      </c>
      <c r="H77" s="11" t="s">
        <v>16</v>
      </c>
      <c r="I77" s="15" t="s">
        <v>17</v>
      </c>
      <c r="J77" s="16">
        <v>30</v>
      </c>
      <c r="K77" s="17">
        <v>2.31</v>
      </c>
      <c r="L77" s="17">
        <v>0.28799999999999998</v>
      </c>
      <c r="M77" s="17">
        <v>14.372999999999999</v>
      </c>
      <c r="N77" s="17">
        <v>70.8</v>
      </c>
    </row>
    <row r="78" spans="1:14">
      <c r="A78" s="11" t="s">
        <v>16</v>
      </c>
      <c r="B78" s="15" t="s">
        <v>18</v>
      </c>
      <c r="C78" s="19">
        <v>20</v>
      </c>
      <c r="D78" s="20">
        <v>1.3</v>
      </c>
      <c r="E78" s="20">
        <v>0.2</v>
      </c>
      <c r="F78" s="20">
        <v>7.9</v>
      </c>
      <c r="G78" s="20">
        <v>39.1</v>
      </c>
      <c r="H78" s="11" t="s">
        <v>16</v>
      </c>
      <c r="I78" s="15" t="s">
        <v>18</v>
      </c>
      <c r="J78" s="16">
        <v>30</v>
      </c>
      <c r="K78" s="17">
        <v>1.95</v>
      </c>
      <c r="L78" s="17">
        <v>0.3</v>
      </c>
      <c r="M78" s="17">
        <v>11.85</v>
      </c>
      <c r="N78" s="17">
        <v>58.65</v>
      </c>
    </row>
    <row r="79" spans="1:14">
      <c r="A79" s="11" t="s">
        <v>16</v>
      </c>
      <c r="B79" s="15" t="s">
        <v>70</v>
      </c>
      <c r="C79" s="16">
        <v>15</v>
      </c>
      <c r="D79" s="17">
        <v>3.3</v>
      </c>
      <c r="E79" s="17">
        <v>3.95</v>
      </c>
      <c r="F79" s="17"/>
      <c r="G79" s="17">
        <v>48.9</v>
      </c>
      <c r="H79" s="11" t="s">
        <v>16</v>
      </c>
      <c r="I79" s="15" t="s">
        <v>70</v>
      </c>
      <c r="J79" s="16">
        <v>15</v>
      </c>
      <c r="K79" s="17">
        <v>3.3</v>
      </c>
      <c r="L79" s="17">
        <v>3.95</v>
      </c>
      <c r="M79" s="17"/>
      <c r="N79" s="17">
        <v>48.9</v>
      </c>
    </row>
    <row r="80" spans="1:14">
      <c r="A80" s="11" t="s">
        <v>16</v>
      </c>
      <c r="B80" s="15" t="s">
        <v>19</v>
      </c>
      <c r="C80" s="16">
        <v>10</v>
      </c>
      <c r="D80" s="17">
        <v>0.06</v>
      </c>
      <c r="E80" s="17">
        <v>8.25</v>
      </c>
      <c r="F80" s="17">
        <v>0.09</v>
      </c>
      <c r="G80" s="17">
        <v>75</v>
      </c>
      <c r="H80" s="11" t="s">
        <v>16</v>
      </c>
      <c r="I80" s="15" t="s">
        <v>19</v>
      </c>
      <c r="J80" s="16">
        <v>10</v>
      </c>
      <c r="K80" s="17">
        <v>0.06</v>
      </c>
      <c r="L80" s="17">
        <v>8.25</v>
      </c>
      <c r="M80" s="17">
        <v>0.09</v>
      </c>
      <c r="N80" s="17">
        <v>75</v>
      </c>
    </row>
    <row r="81" spans="1:14">
      <c r="A81" s="11"/>
      <c r="B81" s="12" t="s">
        <v>21</v>
      </c>
      <c r="C81" s="13">
        <f>SUM(C74:C80)</f>
        <v>515</v>
      </c>
      <c r="D81" s="14">
        <f>SUM(D74:D80)</f>
        <v>23.509999999999998</v>
      </c>
      <c r="E81" s="14">
        <f>SUM(E74:E80)</f>
        <v>20.228000000000002</v>
      </c>
      <c r="F81" s="14">
        <f>SUM(F74:F80)</f>
        <v>56.302999999999997</v>
      </c>
      <c r="G81" s="14">
        <f>SUM(G74:G80)</f>
        <v>502.78000000000003</v>
      </c>
      <c r="H81" s="11"/>
      <c r="I81" s="12" t="s">
        <v>21</v>
      </c>
      <c r="J81" s="13">
        <f>SUM(J74:J80)</f>
        <v>585</v>
      </c>
      <c r="K81" s="14">
        <f>SUM(K74:K80)</f>
        <v>26.686666666666664</v>
      </c>
      <c r="L81" s="14">
        <f>SUM(L74:L80)</f>
        <v>22.321333333333335</v>
      </c>
      <c r="M81" s="14">
        <f>SUM(M74:M80)</f>
        <v>67.712999999999994</v>
      </c>
      <c r="N81" s="14">
        <f>SUM(N74:N80)</f>
        <v>580.2166666666667</v>
      </c>
    </row>
    <row r="82" spans="1:14">
      <c r="A82" s="11" t="s">
        <v>71</v>
      </c>
      <c r="B82" s="12" t="s">
        <v>22</v>
      </c>
      <c r="C82" s="13"/>
      <c r="D82" s="14"/>
      <c r="E82" s="14"/>
      <c r="F82" s="14"/>
      <c r="G82" s="14"/>
      <c r="H82" s="11" t="s">
        <v>71</v>
      </c>
      <c r="I82" s="12" t="s">
        <v>22</v>
      </c>
      <c r="J82" s="13"/>
      <c r="K82" s="14"/>
      <c r="L82" s="14"/>
      <c r="M82" s="14"/>
      <c r="N82" s="14"/>
    </row>
    <row r="83" spans="1:14">
      <c r="A83" s="11" t="s">
        <v>72</v>
      </c>
      <c r="B83" s="15" t="s">
        <v>73</v>
      </c>
      <c r="C83" s="16">
        <v>60</v>
      </c>
      <c r="D83" s="17">
        <v>0.7</v>
      </c>
      <c r="E83" s="17">
        <v>0.1</v>
      </c>
      <c r="F83" s="17">
        <v>2.2999999999999998</v>
      </c>
      <c r="G83" s="17">
        <v>12.8</v>
      </c>
      <c r="H83" s="11" t="s">
        <v>72</v>
      </c>
      <c r="I83" s="15" t="s">
        <v>73</v>
      </c>
      <c r="J83" s="16">
        <v>100</v>
      </c>
      <c r="K83" s="17">
        <f t="shared" ref="K83:N86" si="11">$J83*D83/$C83</f>
        <v>1.1666666666666667</v>
      </c>
      <c r="L83" s="17">
        <f t="shared" si="11"/>
        <v>0.16666666666666666</v>
      </c>
      <c r="M83" s="17">
        <f t="shared" si="11"/>
        <v>3.833333333333333</v>
      </c>
      <c r="N83" s="17">
        <f t="shared" si="11"/>
        <v>21.333333333333332</v>
      </c>
    </row>
    <row r="84" spans="1:14">
      <c r="A84" s="11" t="s">
        <v>74</v>
      </c>
      <c r="B84" s="15" t="s">
        <v>75</v>
      </c>
      <c r="C84" s="16">
        <v>200</v>
      </c>
      <c r="D84" s="17">
        <v>1.62</v>
      </c>
      <c r="E84" s="17">
        <v>4.92</v>
      </c>
      <c r="F84" s="17">
        <v>5.28</v>
      </c>
      <c r="G84" s="17">
        <v>72.08</v>
      </c>
      <c r="H84" s="11" t="s">
        <v>74</v>
      </c>
      <c r="I84" s="15" t="s">
        <v>75</v>
      </c>
      <c r="J84" s="16">
        <v>250</v>
      </c>
      <c r="K84" s="17">
        <f t="shared" si="11"/>
        <v>2.0249999999999999</v>
      </c>
      <c r="L84" s="17">
        <f t="shared" si="11"/>
        <v>6.15</v>
      </c>
      <c r="M84" s="17">
        <f t="shared" si="11"/>
        <v>6.6</v>
      </c>
      <c r="N84" s="17">
        <f t="shared" si="11"/>
        <v>90.1</v>
      </c>
    </row>
    <row r="85" spans="1:14" s="26" customFormat="1">
      <c r="A85" s="22" t="s">
        <v>76</v>
      </c>
      <c r="B85" s="23" t="s">
        <v>77</v>
      </c>
      <c r="C85" s="24">
        <v>150</v>
      </c>
      <c r="D85" s="25">
        <v>8.1999999999999993</v>
      </c>
      <c r="E85" s="25">
        <v>6.3</v>
      </c>
      <c r="F85" s="25">
        <v>35.9</v>
      </c>
      <c r="G85" s="25">
        <v>233.7</v>
      </c>
      <c r="H85" s="22" t="s">
        <v>76</v>
      </c>
      <c r="I85" s="23" t="s">
        <v>77</v>
      </c>
      <c r="J85" s="24">
        <v>180</v>
      </c>
      <c r="K85" s="25">
        <f t="shared" si="11"/>
        <v>9.8399999999999981</v>
      </c>
      <c r="L85" s="25">
        <f t="shared" si="11"/>
        <v>7.56</v>
      </c>
      <c r="M85" s="25">
        <f t="shared" si="11"/>
        <v>43.08</v>
      </c>
      <c r="N85" s="25">
        <f t="shared" si="11"/>
        <v>280.44</v>
      </c>
    </row>
    <row r="86" spans="1:14">
      <c r="A86" s="11" t="s">
        <v>78</v>
      </c>
      <c r="B86" s="15" t="s">
        <v>79</v>
      </c>
      <c r="C86" s="16">
        <v>100</v>
      </c>
      <c r="D86" s="17">
        <v>14.1</v>
      </c>
      <c r="E86" s="17">
        <v>5.7</v>
      </c>
      <c r="F86" s="17">
        <v>4.4000000000000004</v>
      </c>
      <c r="G86" s="17">
        <v>126.4</v>
      </c>
      <c r="H86" s="11" t="s">
        <v>78</v>
      </c>
      <c r="I86" s="15" t="s">
        <v>79</v>
      </c>
      <c r="J86" s="16">
        <v>120</v>
      </c>
      <c r="K86" s="17">
        <f t="shared" si="11"/>
        <v>16.920000000000002</v>
      </c>
      <c r="L86" s="17">
        <f t="shared" si="11"/>
        <v>6.84</v>
      </c>
      <c r="M86" s="17">
        <f t="shared" si="11"/>
        <v>5.28</v>
      </c>
      <c r="N86" s="17">
        <f t="shared" si="11"/>
        <v>151.68</v>
      </c>
    </row>
    <row r="87" spans="1:14">
      <c r="A87" s="11" t="s">
        <v>32</v>
      </c>
      <c r="B87" s="15" t="s">
        <v>33</v>
      </c>
      <c r="C87" s="16">
        <v>200</v>
      </c>
      <c r="D87" s="17">
        <v>0.4</v>
      </c>
      <c r="E87" s="17"/>
      <c r="F87" s="17">
        <v>19.8</v>
      </c>
      <c r="G87" s="17">
        <v>80.8</v>
      </c>
      <c r="H87" s="11" t="s">
        <v>32</v>
      </c>
      <c r="I87" s="15" t="s">
        <v>33</v>
      </c>
      <c r="J87" s="16">
        <v>200</v>
      </c>
      <c r="K87" s="17">
        <v>0.4</v>
      </c>
      <c r="L87" s="17"/>
      <c r="M87" s="17">
        <v>19.8</v>
      </c>
      <c r="N87" s="17">
        <v>80.8</v>
      </c>
    </row>
    <row r="88" spans="1:14">
      <c r="A88" s="11" t="s">
        <v>16</v>
      </c>
      <c r="B88" s="15" t="s">
        <v>17</v>
      </c>
      <c r="C88" s="16">
        <v>30</v>
      </c>
      <c r="D88" s="17">
        <v>2.31</v>
      </c>
      <c r="E88" s="17">
        <v>0.28799999999999998</v>
      </c>
      <c r="F88" s="17">
        <v>14.372999999999999</v>
      </c>
      <c r="G88" s="17">
        <v>70.8</v>
      </c>
      <c r="H88" s="11" t="s">
        <v>16</v>
      </c>
      <c r="I88" s="15" t="s">
        <v>17</v>
      </c>
      <c r="J88" s="16">
        <v>30</v>
      </c>
      <c r="K88" s="17">
        <v>2.31</v>
      </c>
      <c r="L88" s="17">
        <v>0.28799999999999998</v>
      </c>
      <c r="M88" s="17">
        <v>14.372999999999999</v>
      </c>
      <c r="N88" s="17">
        <v>70.8</v>
      </c>
    </row>
    <row r="89" spans="1:14">
      <c r="A89" s="11" t="s">
        <v>16</v>
      </c>
      <c r="B89" s="15" t="s">
        <v>18</v>
      </c>
      <c r="C89" s="16">
        <v>60</v>
      </c>
      <c r="D89" s="17">
        <v>3.9</v>
      </c>
      <c r="E89" s="17">
        <v>0.6</v>
      </c>
      <c r="F89" s="17">
        <v>23.7</v>
      </c>
      <c r="G89" s="17">
        <v>117.3</v>
      </c>
      <c r="H89" s="11" t="s">
        <v>16</v>
      </c>
      <c r="I89" s="15" t="s">
        <v>18</v>
      </c>
      <c r="J89" s="16">
        <v>60</v>
      </c>
      <c r="K89" s="17">
        <v>3.9</v>
      </c>
      <c r="L89" s="17">
        <v>0.6</v>
      </c>
      <c r="M89" s="17">
        <v>23.7</v>
      </c>
      <c r="N89" s="17">
        <v>117.3</v>
      </c>
    </row>
    <row r="90" spans="1:14">
      <c r="A90" s="11"/>
      <c r="B90" s="12" t="s">
        <v>35</v>
      </c>
      <c r="C90" s="13">
        <f>SUM(C83:C89)</f>
        <v>800</v>
      </c>
      <c r="D90" s="14">
        <f>SUM(D83:D89)</f>
        <v>31.229999999999993</v>
      </c>
      <c r="E90" s="14">
        <f>SUM(E83:E89)</f>
        <v>17.908000000000001</v>
      </c>
      <c r="F90" s="14">
        <f>SUM(F83:F89)</f>
        <v>105.753</v>
      </c>
      <c r="G90" s="14">
        <f>SUM(G83:G89)</f>
        <v>713.87999999999988</v>
      </c>
      <c r="H90" s="11"/>
      <c r="I90" s="12" t="s">
        <v>35</v>
      </c>
      <c r="J90" s="13">
        <f>SUM(J83:J89)</f>
        <v>940</v>
      </c>
      <c r="K90" s="14">
        <f>SUM(K83:K89)</f>
        <v>36.561666666666667</v>
      </c>
      <c r="L90" s="14">
        <f>SUM(L83:L89)</f>
        <v>21.60466666666667</v>
      </c>
      <c r="M90" s="14">
        <f>SUM(M83:M89)</f>
        <v>116.66633333333334</v>
      </c>
      <c r="N90" s="14">
        <f>SUM(N83:N89)</f>
        <v>812.45333333333315</v>
      </c>
    </row>
    <row r="91" spans="1:14">
      <c r="A91" s="11"/>
      <c r="B91" s="12" t="s">
        <v>36</v>
      </c>
      <c r="C91" s="13">
        <f>C81+C90</f>
        <v>1315</v>
      </c>
      <c r="D91" s="14">
        <f>D81+D90</f>
        <v>54.739999999999995</v>
      </c>
      <c r="E91" s="14">
        <f>E81+E90</f>
        <v>38.136000000000003</v>
      </c>
      <c r="F91" s="14">
        <f>F81+F90</f>
        <v>162.05599999999998</v>
      </c>
      <c r="G91" s="14">
        <f>G81+G90</f>
        <v>1216.6599999999999</v>
      </c>
      <c r="H91" s="11"/>
      <c r="I91" s="12" t="s">
        <v>36</v>
      </c>
      <c r="J91" s="13">
        <f>J81+J90</f>
        <v>1525</v>
      </c>
      <c r="K91" s="14">
        <f>K81+K90</f>
        <v>63.248333333333335</v>
      </c>
      <c r="L91" s="14">
        <f>L81+L90</f>
        <v>43.926000000000002</v>
      </c>
      <c r="M91" s="14">
        <f>M81+M90</f>
        <v>184.37933333333334</v>
      </c>
      <c r="N91" s="14">
        <f>N81+N90</f>
        <v>1392.6699999999998</v>
      </c>
    </row>
    <row r="92" spans="1:14">
      <c r="A92" s="11"/>
      <c r="B92" s="12"/>
      <c r="C92" s="13"/>
      <c r="D92" s="27">
        <f>D91/77</f>
        <v>0.71090909090909082</v>
      </c>
      <c r="E92" s="27">
        <f>E91/79</f>
        <v>0.48273417721518991</v>
      </c>
      <c r="F92" s="27">
        <f>F91/335</f>
        <v>0.48374925373134325</v>
      </c>
      <c r="G92" s="27">
        <f>G91/2350</f>
        <v>0.51772765957446798</v>
      </c>
      <c r="H92" s="11"/>
      <c r="I92" s="12"/>
      <c r="J92" s="13"/>
      <c r="K92" s="27">
        <f>K91/90</f>
        <v>0.70275925925925931</v>
      </c>
      <c r="L92" s="27">
        <f>L91/92</f>
        <v>0.47745652173913045</v>
      </c>
      <c r="M92" s="27">
        <f>M91/383</f>
        <v>0.48140818102697996</v>
      </c>
      <c r="N92" s="27">
        <f>N91/2720</f>
        <v>0.51201102941176468</v>
      </c>
    </row>
    <row r="93" spans="1:14" s="10" customFormat="1">
      <c r="A93" s="6"/>
      <c r="B93" s="7" t="s">
        <v>80</v>
      </c>
      <c r="C93" s="8"/>
      <c r="D93" s="9"/>
      <c r="E93" s="9"/>
      <c r="F93" s="9"/>
      <c r="G93" s="9"/>
      <c r="H93" s="6"/>
      <c r="I93" s="7" t="s">
        <v>80</v>
      </c>
      <c r="J93" s="8"/>
      <c r="K93" s="9"/>
      <c r="L93" s="9"/>
      <c r="M93" s="9"/>
      <c r="N93" s="9"/>
    </row>
    <row r="94" spans="1:14">
      <c r="A94" s="11"/>
      <c r="B94" s="12" t="s">
        <v>11</v>
      </c>
      <c r="C94" s="13"/>
      <c r="D94" s="14"/>
      <c r="E94" s="14"/>
      <c r="F94" s="14"/>
      <c r="G94" s="14"/>
      <c r="H94" s="11"/>
      <c r="I94" s="12" t="s">
        <v>11</v>
      </c>
      <c r="J94" s="13"/>
      <c r="K94" s="14"/>
      <c r="L94" s="14"/>
      <c r="M94" s="14"/>
      <c r="N94" s="14"/>
    </row>
    <row r="95" spans="1:14">
      <c r="A95" s="11" t="s">
        <v>81</v>
      </c>
      <c r="B95" s="15" t="s">
        <v>82</v>
      </c>
      <c r="C95" s="16">
        <v>200</v>
      </c>
      <c r="D95" s="17">
        <v>10.533333333333333</v>
      </c>
      <c r="E95" s="17">
        <v>9.0666666666666664</v>
      </c>
      <c r="F95" s="17">
        <v>38.266666666666666</v>
      </c>
      <c r="G95" s="17">
        <v>276.93333333333334</v>
      </c>
      <c r="H95" s="11" t="s">
        <v>81</v>
      </c>
      <c r="I95" s="15" t="s">
        <v>82</v>
      </c>
      <c r="J95" s="16">
        <v>250</v>
      </c>
      <c r="K95" s="17">
        <f>$J95*D95/$C95</f>
        <v>13.166666666666668</v>
      </c>
      <c r="L95" s="17">
        <f>$J95*E95/$C95</f>
        <v>11.333333333333332</v>
      </c>
      <c r="M95" s="17">
        <f>$J95*F95/$C95</f>
        <v>47.833333333333329</v>
      </c>
      <c r="N95" s="17">
        <f>$J95*G95/$C95</f>
        <v>346.16666666666663</v>
      </c>
    </row>
    <row r="96" spans="1:14">
      <c r="A96" s="11" t="s">
        <v>83</v>
      </c>
      <c r="B96" s="15" t="s">
        <v>84</v>
      </c>
      <c r="C96" s="16">
        <v>40</v>
      </c>
      <c r="D96" s="17">
        <v>4.8</v>
      </c>
      <c r="E96" s="17">
        <v>4</v>
      </c>
      <c r="F96" s="17">
        <v>0.3</v>
      </c>
      <c r="G96" s="17">
        <v>56.6</v>
      </c>
      <c r="H96" s="11" t="s">
        <v>83</v>
      </c>
      <c r="I96" s="15" t="s">
        <v>84</v>
      </c>
      <c r="J96" s="16">
        <v>40</v>
      </c>
      <c r="K96" s="17">
        <v>4.8</v>
      </c>
      <c r="L96" s="17">
        <v>4</v>
      </c>
      <c r="M96" s="17">
        <v>0.3</v>
      </c>
      <c r="N96" s="17">
        <v>56.6</v>
      </c>
    </row>
    <row r="97" spans="1:14">
      <c r="A97" s="11" t="s">
        <v>85</v>
      </c>
      <c r="B97" s="15" t="s">
        <v>86</v>
      </c>
      <c r="C97" s="16">
        <v>200</v>
      </c>
      <c r="D97" s="17">
        <v>0.3</v>
      </c>
      <c r="E97" s="17">
        <v>0.1</v>
      </c>
      <c r="F97" s="17">
        <v>7.1</v>
      </c>
      <c r="G97" s="17">
        <v>30</v>
      </c>
      <c r="H97" s="11" t="s">
        <v>85</v>
      </c>
      <c r="I97" s="15" t="s">
        <v>86</v>
      </c>
      <c r="J97" s="16">
        <v>200</v>
      </c>
      <c r="K97" s="17">
        <v>0.3</v>
      </c>
      <c r="L97" s="17">
        <v>0.1</v>
      </c>
      <c r="M97" s="17">
        <v>7.1</v>
      </c>
      <c r="N97" s="17">
        <v>30</v>
      </c>
    </row>
    <row r="98" spans="1:14">
      <c r="A98" s="11" t="s">
        <v>16</v>
      </c>
      <c r="B98" s="15" t="s">
        <v>18</v>
      </c>
      <c r="C98" s="16">
        <v>30</v>
      </c>
      <c r="D98" s="17">
        <v>1.95</v>
      </c>
      <c r="E98" s="17">
        <v>0.3</v>
      </c>
      <c r="F98" s="17">
        <v>11.85</v>
      </c>
      <c r="G98" s="17">
        <v>58.65</v>
      </c>
      <c r="H98" s="11" t="s">
        <v>16</v>
      </c>
      <c r="I98" s="15" t="s">
        <v>18</v>
      </c>
      <c r="J98" s="16">
        <v>30</v>
      </c>
      <c r="K98" s="17">
        <v>1.95</v>
      </c>
      <c r="L98" s="17">
        <v>0.3</v>
      </c>
      <c r="M98" s="17">
        <v>11.85</v>
      </c>
      <c r="N98" s="17">
        <v>58.65</v>
      </c>
    </row>
    <row r="99" spans="1:14">
      <c r="A99" s="11" t="s">
        <v>16</v>
      </c>
      <c r="B99" s="15" t="s">
        <v>17</v>
      </c>
      <c r="C99" s="16">
        <v>30</v>
      </c>
      <c r="D99" s="17">
        <v>2.31</v>
      </c>
      <c r="E99" s="17">
        <v>0.28799999999999998</v>
      </c>
      <c r="F99" s="17">
        <v>14.372999999999999</v>
      </c>
      <c r="G99" s="17">
        <v>70.8</v>
      </c>
      <c r="H99" s="11" t="s">
        <v>16</v>
      </c>
      <c r="I99" s="15" t="s">
        <v>17</v>
      </c>
      <c r="J99" s="16">
        <v>30</v>
      </c>
      <c r="K99" s="17">
        <v>2.31</v>
      </c>
      <c r="L99" s="17">
        <v>0.28799999999999998</v>
      </c>
      <c r="M99" s="17">
        <v>14.372999999999999</v>
      </c>
      <c r="N99" s="17">
        <v>70.8</v>
      </c>
    </row>
    <row r="100" spans="1:14">
      <c r="A100" s="11" t="s">
        <v>16</v>
      </c>
      <c r="B100" s="15" t="s">
        <v>19</v>
      </c>
      <c r="C100" s="16">
        <v>5</v>
      </c>
      <c r="D100" s="17">
        <v>0.03</v>
      </c>
      <c r="E100" s="17">
        <v>4.12</v>
      </c>
      <c r="F100" s="17">
        <v>0.05</v>
      </c>
      <c r="G100" s="17">
        <v>37.5</v>
      </c>
      <c r="H100" s="11" t="s">
        <v>16</v>
      </c>
      <c r="I100" s="15" t="s">
        <v>19</v>
      </c>
      <c r="J100" s="16">
        <v>5</v>
      </c>
      <c r="K100" s="17">
        <v>0.03</v>
      </c>
      <c r="L100" s="17">
        <v>4.12</v>
      </c>
      <c r="M100" s="17">
        <v>0.05</v>
      </c>
      <c r="N100" s="17">
        <v>37.5</v>
      </c>
    </row>
    <row r="101" spans="1:14">
      <c r="A101" s="11"/>
      <c r="B101" s="12" t="s">
        <v>21</v>
      </c>
      <c r="C101" s="13">
        <f>SUM(C95:C100)</f>
        <v>505</v>
      </c>
      <c r="D101" s="14">
        <f>SUM(D95:D100)</f>
        <v>19.923333333333332</v>
      </c>
      <c r="E101" s="14">
        <f>SUM(E95:E100)</f>
        <v>17.874666666666666</v>
      </c>
      <c r="F101" s="14">
        <f>SUM(F95:F100)</f>
        <v>71.939666666666668</v>
      </c>
      <c r="G101" s="14">
        <f>SUM(G95:G100)</f>
        <v>530.48333333333335</v>
      </c>
      <c r="H101" s="11"/>
      <c r="I101" s="12" t="s">
        <v>21</v>
      </c>
      <c r="J101" s="13">
        <f>SUM(J95:J100)</f>
        <v>555</v>
      </c>
      <c r="K101" s="14">
        <f>SUM(K95:K100)</f>
        <v>22.556666666666668</v>
      </c>
      <c r="L101" s="14">
        <f>SUM(L95:L100)</f>
        <v>20.141333333333332</v>
      </c>
      <c r="M101" s="14">
        <f>SUM(M95:M100)</f>
        <v>81.50633333333333</v>
      </c>
      <c r="N101" s="14">
        <f>SUM(N95:N100)</f>
        <v>599.71666666666658</v>
      </c>
    </row>
    <row r="102" spans="1:14">
      <c r="A102" s="21"/>
      <c r="B102" s="28" t="s">
        <v>22</v>
      </c>
      <c r="C102" s="21"/>
      <c r="D102" s="21"/>
      <c r="E102" s="21"/>
      <c r="F102" s="21"/>
      <c r="G102" s="21"/>
      <c r="H102" s="21"/>
      <c r="I102" s="28" t="s">
        <v>22</v>
      </c>
      <c r="J102" s="21"/>
      <c r="K102" s="21"/>
      <c r="L102" s="21"/>
      <c r="M102" s="21"/>
      <c r="N102" s="21"/>
    </row>
    <row r="103" spans="1:14">
      <c r="A103" s="11" t="s">
        <v>87</v>
      </c>
      <c r="B103" s="15" t="s">
        <v>88</v>
      </c>
      <c r="C103" s="16">
        <v>60</v>
      </c>
      <c r="D103" s="17">
        <v>0.9</v>
      </c>
      <c r="E103" s="17">
        <v>0.1</v>
      </c>
      <c r="F103" s="17">
        <v>5.2</v>
      </c>
      <c r="G103" s="17">
        <v>25.2</v>
      </c>
      <c r="H103" s="11" t="s">
        <v>87</v>
      </c>
      <c r="I103" s="15" t="s">
        <v>88</v>
      </c>
      <c r="J103" s="16">
        <v>100</v>
      </c>
      <c r="K103" s="17">
        <f t="shared" ref="K103:N106" si="12">$J103*D103/$C103</f>
        <v>1.5</v>
      </c>
      <c r="L103" s="17">
        <f t="shared" si="12"/>
        <v>0.16666666666666666</v>
      </c>
      <c r="M103" s="17">
        <f t="shared" si="12"/>
        <v>8.6666666666666661</v>
      </c>
      <c r="N103" s="17">
        <f t="shared" si="12"/>
        <v>42</v>
      </c>
    </row>
    <row r="104" spans="1:14" s="26" customFormat="1">
      <c r="A104" s="22" t="s">
        <v>89</v>
      </c>
      <c r="B104" s="23" t="s">
        <v>90</v>
      </c>
      <c r="C104" s="24">
        <v>200</v>
      </c>
      <c r="D104" s="25">
        <v>2.52</v>
      </c>
      <c r="E104" s="25">
        <v>2.16</v>
      </c>
      <c r="F104" s="25">
        <v>18.12</v>
      </c>
      <c r="G104" s="25">
        <v>102</v>
      </c>
      <c r="H104" s="22" t="s">
        <v>89</v>
      </c>
      <c r="I104" s="23" t="s">
        <v>90</v>
      </c>
      <c r="J104" s="24">
        <v>250</v>
      </c>
      <c r="K104" s="25">
        <f t="shared" si="12"/>
        <v>3.15</v>
      </c>
      <c r="L104" s="25">
        <f t="shared" si="12"/>
        <v>2.7</v>
      </c>
      <c r="M104" s="25">
        <f t="shared" si="12"/>
        <v>22.65</v>
      </c>
      <c r="N104" s="25">
        <f t="shared" si="12"/>
        <v>127.5</v>
      </c>
    </row>
    <row r="105" spans="1:14" s="26" customFormat="1">
      <c r="A105" s="22" t="s">
        <v>48</v>
      </c>
      <c r="B105" s="23" t="s">
        <v>49</v>
      </c>
      <c r="C105" s="24">
        <v>150</v>
      </c>
      <c r="D105" s="25">
        <v>3.7</v>
      </c>
      <c r="E105" s="25">
        <v>4.8</v>
      </c>
      <c r="F105" s="25">
        <v>36.5</v>
      </c>
      <c r="G105" s="25">
        <v>203.5</v>
      </c>
      <c r="H105" s="22" t="s">
        <v>48</v>
      </c>
      <c r="I105" s="23" t="s">
        <v>49</v>
      </c>
      <c r="J105" s="24">
        <v>180</v>
      </c>
      <c r="K105" s="25">
        <f t="shared" si="12"/>
        <v>4.4400000000000004</v>
      </c>
      <c r="L105" s="25">
        <f t="shared" si="12"/>
        <v>5.76</v>
      </c>
      <c r="M105" s="25">
        <f t="shared" si="12"/>
        <v>43.8</v>
      </c>
      <c r="N105" s="25">
        <f t="shared" si="12"/>
        <v>244.2</v>
      </c>
    </row>
    <row r="106" spans="1:14">
      <c r="A106" s="11" t="s">
        <v>91</v>
      </c>
      <c r="B106" s="15" t="s">
        <v>92</v>
      </c>
      <c r="C106" s="16">
        <v>90</v>
      </c>
      <c r="D106" s="17">
        <v>15.074999999999999</v>
      </c>
      <c r="E106" s="17">
        <v>14.175000000000001</v>
      </c>
      <c r="F106" s="17">
        <v>5.9625000000000004</v>
      </c>
      <c r="G106" s="17">
        <v>212.85</v>
      </c>
      <c r="H106" s="11" t="s">
        <v>91</v>
      </c>
      <c r="I106" s="15" t="s">
        <v>92</v>
      </c>
      <c r="J106" s="16">
        <v>100</v>
      </c>
      <c r="K106" s="17">
        <f t="shared" si="12"/>
        <v>16.75</v>
      </c>
      <c r="L106" s="17">
        <f t="shared" si="12"/>
        <v>15.75</v>
      </c>
      <c r="M106" s="17">
        <f t="shared" si="12"/>
        <v>6.625</v>
      </c>
      <c r="N106" s="17">
        <f t="shared" si="12"/>
        <v>236.5</v>
      </c>
    </row>
    <row r="107" spans="1:14">
      <c r="A107" s="11" t="s">
        <v>93</v>
      </c>
      <c r="B107" s="15" t="s">
        <v>94</v>
      </c>
      <c r="C107" s="16">
        <v>200</v>
      </c>
      <c r="D107" s="17">
        <v>0.4</v>
      </c>
      <c r="E107" s="17">
        <v>0.1</v>
      </c>
      <c r="F107" s="17">
        <v>18.399999999999999</v>
      </c>
      <c r="G107" s="17">
        <v>75.8</v>
      </c>
      <c r="H107" s="11" t="s">
        <v>93</v>
      </c>
      <c r="I107" s="15" t="s">
        <v>94</v>
      </c>
      <c r="J107" s="16">
        <v>200</v>
      </c>
      <c r="K107" s="17">
        <v>0.4</v>
      </c>
      <c r="L107" s="17">
        <v>0.1</v>
      </c>
      <c r="M107" s="17">
        <v>18.399999999999999</v>
      </c>
      <c r="N107" s="17">
        <v>75.8</v>
      </c>
    </row>
    <row r="108" spans="1:14">
      <c r="A108" s="11" t="s">
        <v>16</v>
      </c>
      <c r="B108" s="15" t="s">
        <v>17</v>
      </c>
      <c r="C108" s="16">
        <v>30</v>
      </c>
      <c r="D108" s="17">
        <v>2.31</v>
      </c>
      <c r="E108" s="17">
        <v>0.28799999999999998</v>
      </c>
      <c r="F108" s="17">
        <v>14.372999999999999</v>
      </c>
      <c r="G108" s="17">
        <v>70.8</v>
      </c>
      <c r="H108" s="11" t="s">
        <v>16</v>
      </c>
      <c r="I108" s="15" t="s">
        <v>17</v>
      </c>
      <c r="J108" s="16">
        <v>30</v>
      </c>
      <c r="K108" s="17">
        <v>2.31</v>
      </c>
      <c r="L108" s="17">
        <v>0.28799999999999998</v>
      </c>
      <c r="M108" s="17">
        <v>14.372999999999999</v>
      </c>
      <c r="N108" s="17">
        <v>70.8</v>
      </c>
    </row>
    <row r="109" spans="1:14">
      <c r="A109" s="11" t="s">
        <v>16</v>
      </c>
      <c r="B109" s="15" t="s">
        <v>18</v>
      </c>
      <c r="C109" s="16">
        <v>60</v>
      </c>
      <c r="D109" s="17">
        <v>3.9</v>
      </c>
      <c r="E109" s="17">
        <v>0.6</v>
      </c>
      <c r="F109" s="17">
        <v>23.7</v>
      </c>
      <c r="G109" s="17">
        <v>117.3</v>
      </c>
      <c r="H109" s="11" t="s">
        <v>16</v>
      </c>
      <c r="I109" s="15" t="s">
        <v>18</v>
      </c>
      <c r="J109" s="16">
        <v>60</v>
      </c>
      <c r="K109" s="17">
        <v>3.9</v>
      </c>
      <c r="L109" s="17">
        <v>0.6</v>
      </c>
      <c r="M109" s="17">
        <v>23.7</v>
      </c>
      <c r="N109" s="17">
        <v>117.3</v>
      </c>
    </row>
    <row r="110" spans="1:14">
      <c r="A110" s="11"/>
      <c r="B110" s="12" t="s">
        <v>35</v>
      </c>
      <c r="C110" s="13">
        <f>SUM(C103:C109)</f>
        <v>790</v>
      </c>
      <c r="D110" s="14">
        <f>SUM(D103:D109)</f>
        <v>28.804999999999996</v>
      </c>
      <c r="E110" s="14">
        <f>SUM(E103:E109)</f>
        <v>22.223000000000003</v>
      </c>
      <c r="F110" s="14">
        <f>SUM(F103:F109)</f>
        <v>122.25550000000001</v>
      </c>
      <c r="G110" s="14">
        <f>SUM(G103:G109)</f>
        <v>807.44999999999982</v>
      </c>
      <c r="H110" s="11"/>
      <c r="I110" s="12" t="s">
        <v>35</v>
      </c>
      <c r="J110" s="13">
        <f>SUM(J103:J109)</f>
        <v>920</v>
      </c>
      <c r="K110" s="14">
        <f>SUM(K103:K109)</f>
        <v>32.449999999999996</v>
      </c>
      <c r="L110" s="14">
        <f>SUM(L103:L109)</f>
        <v>25.364666666666668</v>
      </c>
      <c r="M110" s="14">
        <f>SUM(M103:M109)</f>
        <v>138.21466666666666</v>
      </c>
      <c r="N110" s="14">
        <f>SUM(N103:N109)</f>
        <v>914.09999999999991</v>
      </c>
    </row>
    <row r="111" spans="1:14">
      <c r="A111" s="11"/>
      <c r="B111" s="12" t="s">
        <v>36</v>
      </c>
      <c r="C111" s="13">
        <f>C101+C110</f>
        <v>1295</v>
      </c>
      <c r="D111" s="14">
        <f>D101+D110</f>
        <v>48.728333333333325</v>
      </c>
      <c r="E111" s="14">
        <f>E101+E110</f>
        <v>40.097666666666669</v>
      </c>
      <c r="F111" s="14">
        <f>F101+F110</f>
        <v>194.19516666666669</v>
      </c>
      <c r="G111" s="14">
        <f>G101+G110</f>
        <v>1337.9333333333332</v>
      </c>
      <c r="H111" s="11"/>
      <c r="I111" s="12" t="s">
        <v>36</v>
      </c>
      <c r="J111" s="13">
        <f>J101+J110</f>
        <v>1475</v>
      </c>
      <c r="K111" s="14">
        <f>K101+K110</f>
        <v>55.006666666666661</v>
      </c>
      <c r="L111" s="14">
        <f>L101+L110</f>
        <v>45.506</v>
      </c>
      <c r="M111" s="14">
        <f>M101+M110</f>
        <v>219.721</v>
      </c>
      <c r="N111" s="14">
        <f>N101+N110</f>
        <v>1513.8166666666666</v>
      </c>
    </row>
    <row r="112" spans="1:14">
      <c r="A112" s="11"/>
      <c r="B112" s="12"/>
      <c r="C112" s="13"/>
      <c r="D112" s="27">
        <f>D111/77</f>
        <v>0.63283549783549775</v>
      </c>
      <c r="E112" s="27">
        <f>E111/79</f>
        <v>0.50756540084388191</v>
      </c>
      <c r="F112" s="27">
        <f>F111/335</f>
        <v>0.57968706467661701</v>
      </c>
      <c r="G112" s="27">
        <f>G111/2350</f>
        <v>0.56933333333333325</v>
      </c>
      <c r="H112" s="11"/>
      <c r="I112" s="12"/>
      <c r="J112" s="13"/>
      <c r="K112" s="27">
        <f>K111/90</f>
        <v>0.61118518518518516</v>
      </c>
      <c r="L112" s="27">
        <f>L111/92</f>
        <v>0.49463043478260871</v>
      </c>
      <c r="M112" s="27">
        <f>M111/383</f>
        <v>0.57368407310704961</v>
      </c>
      <c r="N112" s="27">
        <f>N111/2720</f>
        <v>0.55655024509803919</v>
      </c>
    </row>
    <row r="113" spans="1:14" s="10" customFormat="1">
      <c r="A113" s="6"/>
      <c r="B113" s="7" t="s">
        <v>95</v>
      </c>
      <c r="C113" s="8"/>
      <c r="D113" s="9"/>
      <c r="E113" s="9"/>
      <c r="F113" s="9"/>
      <c r="G113" s="9"/>
      <c r="H113" s="6"/>
      <c r="I113" s="7" t="s">
        <v>95</v>
      </c>
      <c r="J113" s="8"/>
      <c r="K113" s="9"/>
      <c r="L113" s="9"/>
      <c r="M113" s="9"/>
      <c r="N113" s="9"/>
    </row>
    <row r="114" spans="1:14">
      <c r="A114" s="11"/>
      <c r="B114" s="12" t="s">
        <v>11</v>
      </c>
      <c r="C114" s="13"/>
      <c r="D114" s="14"/>
      <c r="E114" s="14"/>
      <c r="F114" s="14"/>
      <c r="G114" s="14"/>
      <c r="H114" s="11"/>
      <c r="I114" s="12" t="s">
        <v>11</v>
      </c>
      <c r="J114" s="13"/>
      <c r="K114" s="14"/>
      <c r="L114" s="14"/>
      <c r="M114" s="14"/>
      <c r="N114" s="14"/>
    </row>
    <row r="115" spans="1:14">
      <c r="A115" s="11" t="s">
        <v>96</v>
      </c>
      <c r="B115" s="15" t="s">
        <v>97</v>
      </c>
      <c r="C115" s="16">
        <v>100</v>
      </c>
      <c r="D115" s="17">
        <v>19.8</v>
      </c>
      <c r="E115" s="17">
        <v>7.1333333333333337</v>
      </c>
      <c r="F115" s="17">
        <v>14.466666666666667</v>
      </c>
      <c r="G115" s="17">
        <v>200.8</v>
      </c>
      <c r="H115" s="11" t="s">
        <v>96</v>
      </c>
      <c r="I115" s="15" t="s">
        <v>97</v>
      </c>
      <c r="J115" s="16">
        <v>150</v>
      </c>
      <c r="K115" s="17">
        <f>$J115*D115/$C115</f>
        <v>29.7</v>
      </c>
      <c r="L115" s="17">
        <f>$J115*E115/$C115</f>
        <v>10.7</v>
      </c>
      <c r="M115" s="17">
        <f>$J115*F115/$C115</f>
        <v>21.7</v>
      </c>
      <c r="N115" s="17">
        <f>$J115*G115/$C115</f>
        <v>301.2</v>
      </c>
    </row>
    <row r="116" spans="1:14">
      <c r="A116" s="11" t="s">
        <v>16</v>
      </c>
      <c r="B116" s="15" t="s">
        <v>98</v>
      </c>
      <c r="C116" s="16">
        <v>50</v>
      </c>
      <c r="D116" s="17">
        <v>3.95</v>
      </c>
      <c r="E116" s="17">
        <v>4.3499999999999996</v>
      </c>
      <c r="F116" s="17">
        <v>27.2</v>
      </c>
      <c r="G116" s="17">
        <v>160.5</v>
      </c>
      <c r="H116" s="11" t="s">
        <v>16</v>
      </c>
      <c r="I116" s="15" t="s">
        <v>98</v>
      </c>
      <c r="J116" s="16">
        <v>50</v>
      </c>
      <c r="K116" s="17">
        <v>3.95</v>
      </c>
      <c r="L116" s="17">
        <v>4.3499999999999996</v>
      </c>
      <c r="M116" s="17">
        <v>27.2</v>
      </c>
      <c r="N116" s="17">
        <v>160.5</v>
      </c>
    </row>
    <row r="117" spans="1:14">
      <c r="A117" s="11" t="s">
        <v>42</v>
      </c>
      <c r="B117" s="15" t="s">
        <v>43</v>
      </c>
      <c r="C117" s="16">
        <v>200</v>
      </c>
      <c r="D117" s="17">
        <v>0.2</v>
      </c>
      <c r="E117" s="17">
        <v>0</v>
      </c>
      <c r="F117" s="17">
        <v>6.4</v>
      </c>
      <c r="G117" s="17">
        <v>26.8</v>
      </c>
      <c r="H117" s="11" t="s">
        <v>42</v>
      </c>
      <c r="I117" s="15" t="s">
        <v>43</v>
      </c>
      <c r="J117" s="16">
        <v>200</v>
      </c>
      <c r="K117" s="17">
        <v>0.2</v>
      </c>
      <c r="L117" s="17">
        <v>0</v>
      </c>
      <c r="M117" s="17">
        <v>6.4</v>
      </c>
      <c r="N117" s="17">
        <v>26.8</v>
      </c>
    </row>
    <row r="118" spans="1:14">
      <c r="A118" s="11" t="s">
        <v>16</v>
      </c>
      <c r="B118" s="15" t="s">
        <v>17</v>
      </c>
      <c r="C118" s="16">
        <v>30</v>
      </c>
      <c r="D118" s="17">
        <v>2.31</v>
      </c>
      <c r="E118" s="17">
        <v>0.28799999999999998</v>
      </c>
      <c r="F118" s="17">
        <v>14.372999999999999</v>
      </c>
      <c r="G118" s="17">
        <v>70.8</v>
      </c>
      <c r="H118" s="11" t="s">
        <v>16</v>
      </c>
      <c r="I118" s="15" t="s">
        <v>17</v>
      </c>
      <c r="J118" s="16">
        <v>30</v>
      </c>
      <c r="K118" s="17">
        <v>2.31</v>
      </c>
      <c r="L118" s="17">
        <v>0.28799999999999998</v>
      </c>
      <c r="M118" s="17">
        <v>14.372999999999999</v>
      </c>
      <c r="N118" s="17">
        <v>70.8</v>
      </c>
    </row>
    <row r="119" spans="1:14">
      <c r="A119" s="11" t="s">
        <v>16</v>
      </c>
      <c r="B119" s="15" t="s">
        <v>20</v>
      </c>
      <c r="C119" s="16">
        <v>200</v>
      </c>
      <c r="D119" s="17">
        <v>0.78260869565217395</v>
      </c>
      <c r="E119" s="17">
        <v>0.78260869565217395</v>
      </c>
      <c r="F119" s="17">
        <v>19.565217391304348</v>
      </c>
      <c r="G119" s="17">
        <v>88.782608695652172</v>
      </c>
      <c r="H119" s="11" t="s">
        <v>16</v>
      </c>
      <c r="I119" s="15" t="s">
        <v>20</v>
      </c>
      <c r="J119" s="16">
        <v>200</v>
      </c>
      <c r="K119" s="17">
        <v>0.83333333333333337</v>
      </c>
      <c r="L119" s="17">
        <v>0.83333333333333337</v>
      </c>
      <c r="M119" s="17">
        <v>19.666666666666668</v>
      </c>
      <c r="N119" s="17">
        <v>88.833333333333329</v>
      </c>
    </row>
    <row r="120" spans="1:14">
      <c r="A120" s="11"/>
      <c r="B120" s="12" t="s">
        <v>21</v>
      </c>
      <c r="C120" s="13">
        <f>SUM(C115:C119)</f>
        <v>580</v>
      </c>
      <c r="D120" s="14">
        <f>SUM(D115:D119)</f>
        <v>27.042608695652174</v>
      </c>
      <c r="E120" s="14">
        <f>SUM(E115:E119)</f>
        <v>12.553942028985508</v>
      </c>
      <c r="F120" s="14">
        <f>SUM(F115:F119)</f>
        <v>82.004884057971012</v>
      </c>
      <c r="G120" s="14">
        <f>SUM(G115:G119)</f>
        <v>547.68260869565222</v>
      </c>
      <c r="H120" s="11"/>
      <c r="I120" s="12" t="s">
        <v>21</v>
      </c>
      <c r="J120" s="13">
        <f>SUM(J115:J119)</f>
        <v>630</v>
      </c>
      <c r="K120" s="14">
        <f>SUM(K115:K119)</f>
        <v>36.993333333333339</v>
      </c>
      <c r="L120" s="14">
        <f>SUM(L115:L119)</f>
        <v>16.171333333333333</v>
      </c>
      <c r="M120" s="14">
        <f>SUM(M115:M119)</f>
        <v>89.339666666666673</v>
      </c>
      <c r="N120" s="14">
        <f>SUM(N115:N119)</f>
        <v>648.13333333333333</v>
      </c>
    </row>
    <row r="121" spans="1:14">
      <c r="A121" s="11"/>
      <c r="B121" s="12" t="s">
        <v>22</v>
      </c>
      <c r="C121" s="13"/>
      <c r="D121" s="14"/>
      <c r="E121" s="14"/>
      <c r="F121" s="14"/>
      <c r="G121" s="14"/>
      <c r="H121" s="11"/>
      <c r="I121" s="12" t="s">
        <v>22</v>
      </c>
      <c r="J121" s="13"/>
      <c r="K121" s="14"/>
      <c r="L121" s="14"/>
      <c r="M121" s="14"/>
      <c r="N121" s="14"/>
    </row>
    <row r="122" spans="1:14">
      <c r="A122" s="22" t="s">
        <v>99</v>
      </c>
      <c r="B122" s="15" t="s">
        <v>100</v>
      </c>
      <c r="C122" s="16">
        <v>60</v>
      </c>
      <c r="D122" s="17">
        <v>1</v>
      </c>
      <c r="E122" s="17">
        <v>3.21</v>
      </c>
      <c r="F122" s="17">
        <v>5.2</v>
      </c>
      <c r="G122" s="17">
        <v>54.569999999999993</v>
      </c>
      <c r="H122" s="22" t="s">
        <v>99</v>
      </c>
      <c r="I122" s="15" t="s">
        <v>100</v>
      </c>
      <c r="J122" s="16">
        <v>100</v>
      </c>
      <c r="K122" s="17">
        <f t="shared" ref="K122:N125" si="13">$J122*D122/$C122</f>
        <v>1.6666666666666667</v>
      </c>
      <c r="L122" s="17">
        <f t="shared" si="13"/>
        <v>5.35</v>
      </c>
      <c r="M122" s="17">
        <f t="shared" si="13"/>
        <v>8.6666666666666661</v>
      </c>
      <c r="N122" s="17">
        <f t="shared" si="13"/>
        <v>90.949999999999989</v>
      </c>
    </row>
    <row r="123" spans="1:14">
      <c r="A123" s="11" t="s">
        <v>101</v>
      </c>
      <c r="B123" s="15" t="s">
        <v>102</v>
      </c>
      <c r="C123" s="16">
        <v>200</v>
      </c>
      <c r="D123" s="17">
        <v>1.92</v>
      </c>
      <c r="E123" s="17">
        <v>5.14</v>
      </c>
      <c r="F123" s="17">
        <v>13.219999999999999</v>
      </c>
      <c r="G123" s="17">
        <v>106.65999999999998</v>
      </c>
      <c r="H123" s="11" t="s">
        <v>101</v>
      </c>
      <c r="I123" s="15" t="s">
        <v>102</v>
      </c>
      <c r="J123" s="16">
        <v>250</v>
      </c>
      <c r="K123" s="17">
        <f t="shared" si="13"/>
        <v>2.4</v>
      </c>
      <c r="L123" s="17">
        <f t="shared" si="13"/>
        <v>6.4249999999999998</v>
      </c>
      <c r="M123" s="17">
        <f t="shared" si="13"/>
        <v>16.524999999999999</v>
      </c>
      <c r="N123" s="17">
        <f t="shared" si="13"/>
        <v>133.32499999999999</v>
      </c>
    </row>
    <row r="124" spans="1:14">
      <c r="A124" s="11" t="s">
        <v>38</v>
      </c>
      <c r="B124" s="15" t="s">
        <v>39</v>
      </c>
      <c r="C124" s="16">
        <v>150</v>
      </c>
      <c r="D124" s="17">
        <v>3.2</v>
      </c>
      <c r="E124" s="17">
        <v>5.2</v>
      </c>
      <c r="F124" s="17">
        <v>19.8</v>
      </c>
      <c r="G124" s="17">
        <v>139.4</v>
      </c>
      <c r="H124" s="11" t="s">
        <v>38</v>
      </c>
      <c r="I124" s="15" t="s">
        <v>39</v>
      </c>
      <c r="J124" s="16">
        <v>180</v>
      </c>
      <c r="K124" s="17">
        <f t="shared" si="13"/>
        <v>3.84</v>
      </c>
      <c r="L124" s="17">
        <f t="shared" si="13"/>
        <v>6.24</v>
      </c>
      <c r="M124" s="17">
        <f t="shared" si="13"/>
        <v>23.76</v>
      </c>
      <c r="N124" s="17">
        <f t="shared" si="13"/>
        <v>167.28</v>
      </c>
    </row>
    <row r="125" spans="1:14">
      <c r="A125" s="11" t="s">
        <v>103</v>
      </c>
      <c r="B125" s="15" t="s">
        <v>104</v>
      </c>
      <c r="C125" s="16">
        <v>60</v>
      </c>
      <c r="D125" s="17">
        <v>11.44</v>
      </c>
      <c r="E125" s="17">
        <v>2.56</v>
      </c>
      <c r="F125" s="17">
        <v>8</v>
      </c>
      <c r="G125" s="17">
        <v>101.2</v>
      </c>
      <c r="H125" s="11" t="s">
        <v>103</v>
      </c>
      <c r="I125" s="15" t="s">
        <v>104</v>
      </c>
      <c r="J125" s="16">
        <v>90</v>
      </c>
      <c r="K125" s="17">
        <f t="shared" si="13"/>
        <v>17.16</v>
      </c>
      <c r="L125" s="17">
        <f t="shared" si="13"/>
        <v>3.8400000000000003</v>
      </c>
      <c r="M125" s="17">
        <f t="shared" si="13"/>
        <v>12</v>
      </c>
      <c r="N125" s="17">
        <f t="shared" si="13"/>
        <v>151.80000000000001</v>
      </c>
    </row>
    <row r="126" spans="1:14">
      <c r="A126" s="11" t="s">
        <v>52</v>
      </c>
      <c r="B126" s="15" t="s">
        <v>53</v>
      </c>
      <c r="C126" s="16">
        <v>30</v>
      </c>
      <c r="D126" s="17">
        <v>0.86999999999999988</v>
      </c>
      <c r="E126" s="17">
        <v>4.95</v>
      </c>
      <c r="F126" s="17">
        <v>1.98</v>
      </c>
      <c r="G126" s="17">
        <v>55.83</v>
      </c>
      <c r="H126" s="11" t="s">
        <v>52</v>
      </c>
      <c r="I126" s="15" t="s">
        <v>53</v>
      </c>
      <c r="J126" s="16">
        <v>30</v>
      </c>
      <c r="K126" s="17">
        <v>0.86999999999999988</v>
      </c>
      <c r="L126" s="17">
        <v>4.95</v>
      </c>
      <c r="M126" s="17">
        <v>1.98</v>
      </c>
      <c r="N126" s="17">
        <v>55.83</v>
      </c>
    </row>
    <row r="127" spans="1:14">
      <c r="A127" s="11" t="s">
        <v>105</v>
      </c>
      <c r="B127" s="15" t="s">
        <v>106</v>
      </c>
      <c r="C127" s="16">
        <v>200</v>
      </c>
      <c r="D127" s="17">
        <v>0.2</v>
      </c>
      <c r="E127" s="17">
        <v>0.1</v>
      </c>
      <c r="F127" s="17">
        <v>9.9</v>
      </c>
      <c r="G127" s="17">
        <v>41.6</v>
      </c>
      <c r="H127" s="11" t="s">
        <v>105</v>
      </c>
      <c r="I127" s="15" t="s">
        <v>106</v>
      </c>
      <c r="J127" s="16">
        <v>200</v>
      </c>
      <c r="K127" s="17">
        <v>0.2</v>
      </c>
      <c r="L127" s="17">
        <v>0.1</v>
      </c>
      <c r="M127" s="17">
        <v>9.9</v>
      </c>
      <c r="N127" s="17">
        <v>41.6</v>
      </c>
    </row>
    <row r="128" spans="1:14">
      <c r="A128" s="11" t="s">
        <v>16</v>
      </c>
      <c r="B128" s="15" t="s">
        <v>17</v>
      </c>
      <c r="C128" s="16">
        <v>60</v>
      </c>
      <c r="D128" s="17">
        <v>4.5999999999999996</v>
      </c>
      <c r="E128" s="17">
        <v>0.5</v>
      </c>
      <c r="F128" s="17">
        <v>29.5</v>
      </c>
      <c r="G128" s="17">
        <v>140.6</v>
      </c>
      <c r="H128" s="11" t="s">
        <v>16</v>
      </c>
      <c r="I128" s="15" t="s">
        <v>17</v>
      </c>
      <c r="J128" s="16">
        <v>60</v>
      </c>
      <c r="K128" s="17">
        <v>4.5999999999999996</v>
      </c>
      <c r="L128" s="17">
        <v>0.5</v>
      </c>
      <c r="M128" s="17">
        <v>29.5</v>
      </c>
      <c r="N128" s="17">
        <v>140.6</v>
      </c>
    </row>
    <row r="129" spans="1:14">
      <c r="A129" s="11" t="s">
        <v>16</v>
      </c>
      <c r="B129" s="15" t="s">
        <v>18</v>
      </c>
      <c r="C129" s="16">
        <v>30</v>
      </c>
      <c r="D129" s="17">
        <v>1.95</v>
      </c>
      <c r="E129" s="17">
        <v>0.3</v>
      </c>
      <c r="F129" s="17">
        <v>11.85</v>
      </c>
      <c r="G129" s="17">
        <v>58.65</v>
      </c>
      <c r="H129" s="11" t="s">
        <v>16</v>
      </c>
      <c r="I129" s="15" t="s">
        <v>18</v>
      </c>
      <c r="J129" s="16">
        <v>30</v>
      </c>
      <c r="K129" s="17">
        <v>1.95</v>
      </c>
      <c r="L129" s="17">
        <v>0.3</v>
      </c>
      <c r="M129" s="17">
        <v>11.85</v>
      </c>
      <c r="N129" s="17">
        <v>58.65</v>
      </c>
    </row>
    <row r="130" spans="1:14">
      <c r="A130" s="11"/>
      <c r="B130" s="12" t="s">
        <v>35</v>
      </c>
      <c r="C130" s="13">
        <f>SUM(C122:C129)</f>
        <v>790</v>
      </c>
      <c r="D130" s="14">
        <f>SUM(D122:D129)</f>
        <v>25.179999999999996</v>
      </c>
      <c r="E130" s="14">
        <f>SUBTOTAL(9,E122:E129)</f>
        <v>21.96</v>
      </c>
      <c r="F130" s="14">
        <f>SUBTOTAL(9,F122:F129)</f>
        <v>99.449999999999989</v>
      </c>
      <c r="G130" s="14">
        <f>SUM(G122:G129)</f>
        <v>698.51</v>
      </c>
      <c r="H130" s="11"/>
      <c r="I130" s="12" t="s">
        <v>35</v>
      </c>
      <c r="J130" s="13">
        <f>SUM(J122:J129)</f>
        <v>940</v>
      </c>
      <c r="K130" s="14">
        <f>SUM(K122:K129)</f>
        <v>32.686666666666667</v>
      </c>
      <c r="L130" s="14">
        <f>SUBTOTAL(9,L122:L129)</f>
        <v>27.705000000000002</v>
      </c>
      <c r="M130" s="14">
        <f>SUBTOTAL(9,M122:M129)</f>
        <v>114.18166666666666</v>
      </c>
      <c r="N130" s="14">
        <f>SUM(N122:N129)</f>
        <v>840.03500000000008</v>
      </c>
    </row>
    <row r="131" spans="1:14">
      <c r="A131" s="11"/>
      <c r="B131" s="12" t="s">
        <v>107</v>
      </c>
      <c r="C131" s="13">
        <f>C120+C130</f>
        <v>1370</v>
      </c>
      <c r="D131" s="14">
        <f>D120+D130</f>
        <v>52.22260869565217</v>
      </c>
      <c r="E131" s="14">
        <f>E120+E130</f>
        <v>34.513942028985511</v>
      </c>
      <c r="F131" s="14">
        <f>F120+F130</f>
        <v>181.45488405797101</v>
      </c>
      <c r="G131" s="14">
        <f>G120+G130</f>
        <v>1246.1926086956523</v>
      </c>
      <c r="H131" s="11"/>
      <c r="I131" s="12" t="s">
        <v>107</v>
      </c>
      <c r="J131" s="13">
        <f>J120+J130</f>
        <v>1570</v>
      </c>
      <c r="K131" s="14">
        <f>K120+K130</f>
        <v>69.680000000000007</v>
      </c>
      <c r="L131" s="14">
        <f>L120+L130</f>
        <v>43.876333333333335</v>
      </c>
      <c r="M131" s="14">
        <f>M120+M130</f>
        <v>203.52133333333333</v>
      </c>
      <c r="N131" s="14">
        <f>N120+N130</f>
        <v>1488.1683333333335</v>
      </c>
    </row>
    <row r="132" spans="1:14">
      <c r="A132" s="11"/>
      <c r="B132" s="12"/>
      <c r="C132" s="13"/>
      <c r="D132" s="27">
        <f>D131/77</f>
        <v>0.67821569734613207</v>
      </c>
      <c r="E132" s="27">
        <f>E131/79</f>
        <v>0.43688534213905711</v>
      </c>
      <c r="F132" s="27">
        <f>F131/335</f>
        <v>0.54165637032230152</v>
      </c>
      <c r="G132" s="27">
        <f>G131/2350</f>
        <v>0.53029472710453296</v>
      </c>
      <c r="H132" s="11"/>
      <c r="I132" s="12"/>
      <c r="J132" s="13"/>
      <c r="K132" s="27">
        <f>K131/90</f>
        <v>0.77422222222222226</v>
      </c>
      <c r="L132" s="27">
        <f>L131/92</f>
        <v>0.47691666666666671</v>
      </c>
      <c r="M132" s="27">
        <f>M131/383</f>
        <v>0.53138729329852041</v>
      </c>
      <c r="N132" s="27">
        <f>N131/2720</f>
        <v>0.54712071078431379</v>
      </c>
    </row>
    <row r="133" spans="1:14" s="10" customFormat="1">
      <c r="A133" s="6"/>
      <c r="B133" s="7" t="s">
        <v>108</v>
      </c>
      <c r="C133" s="8"/>
      <c r="D133" s="9"/>
      <c r="E133" s="9"/>
      <c r="F133" s="9"/>
      <c r="G133" s="9"/>
      <c r="H133" s="6"/>
      <c r="I133" s="7" t="s">
        <v>108</v>
      </c>
      <c r="J133" s="8"/>
      <c r="K133" s="9"/>
      <c r="L133" s="9"/>
      <c r="M133" s="9"/>
      <c r="N133" s="9"/>
    </row>
    <row r="134" spans="1:14">
      <c r="A134" s="11"/>
      <c r="B134" s="12" t="s">
        <v>11</v>
      </c>
      <c r="C134" s="13"/>
      <c r="D134" s="14"/>
      <c r="E134" s="14"/>
      <c r="F134" s="14"/>
      <c r="G134" s="14"/>
      <c r="H134" s="11"/>
      <c r="I134" s="12" t="s">
        <v>11</v>
      </c>
      <c r="J134" s="13"/>
      <c r="K134" s="14"/>
      <c r="L134" s="14"/>
      <c r="M134" s="14"/>
      <c r="N134" s="14"/>
    </row>
    <row r="135" spans="1:14">
      <c r="A135" s="11" t="s">
        <v>109</v>
      </c>
      <c r="B135" s="15" t="s">
        <v>110</v>
      </c>
      <c r="C135" s="16">
        <v>150</v>
      </c>
      <c r="D135" s="17">
        <v>6.2249999999999996</v>
      </c>
      <c r="E135" s="17">
        <v>7.65</v>
      </c>
      <c r="F135" s="17">
        <v>28.2</v>
      </c>
      <c r="G135" s="17">
        <v>206.17500000000001</v>
      </c>
      <c r="H135" s="11" t="s">
        <v>109</v>
      </c>
      <c r="I135" s="15" t="s">
        <v>110</v>
      </c>
      <c r="J135" s="16">
        <v>250</v>
      </c>
      <c r="K135" s="17">
        <f>$J135*D135/$C135</f>
        <v>10.375</v>
      </c>
      <c r="L135" s="17">
        <f>$J135*E135/$C135</f>
        <v>12.75</v>
      </c>
      <c r="M135" s="17">
        <f>$J135*F135/$C135</f>
        <v>47</v>
      </c>
      <c r="N135" s="17">
        <f>$J135*G135/$C135</f>
        <v>343.625</v>
      </c>
    </row>
    <row r="136" spans="1:14">
      <c r="A136" s="18" t="s">
        <v>14</v>
      </c>
      <c r="B136" s="15" t="s">
        <v>15</v>
      </c>
      <c r="C136" s="16">
        <v>200</v>
      </c>
      <c r="D136" s="17">
        <v>3.9</v>
      </c>
      <c r="E136" s="17">
        <v>2.9</v>
      </c>
      <c r="F136" s="17">
        <v>11.2</v>
      </c>
      <c r="G136" s="17">
        <v>86</v>
      </c>
      <c r="H136" s="18" t="s">
        <v>14</v>
      </c>
      <c r="I136" s="15" t="s">
        <v>15</v>
      </c>
      <c r="J136" s="16">
        <v>200</v>
      </c>
      <c r="K136" s="17">
        <v>3.9</v>
      </c>
      <c r="L136" s="17">
        <v>2.9</v>
      </c>
      <c r="M136" s="17">
        <v>11.2</v>
      </c>
      <c r="N136" s="17">
        <v>86</v>
      </c>
    </row>
    <row r="137" spans="1:14">
      <c r="A137" s="11" t="s">
        <v>16</v>
      </c>
      <c r="B137" s="15" t="s">
        <v>17</v>
      </c>
      <c r="C137" s="16">
        <v>30</v>
      </c>
      <c r="D137" s="17">
        <v>2.31</v>
      </c>
      <c r="E137" s="17">
        <v>0.28799999999999998</v>
      </c>
      <c r="F137" s="17">
        <v>14.372999999999999</v>
      </c>
      <c r="G137" s="17">
        <v>70.8</v>
      </c>
      <c r="H137" s="11" t="s">
        <v>16</v>
      </c>
      <c r="I137" s="15" t="s">
        <v>17</v>
      </c>
      <c r="J137" s="16">
        <v>30</v>
      </c>
      <c r="K137" s="17">
        <v>2.31</v>
      </c>
      <c r="L137" s="17">
        <v>0.28799999999999998</v>
      </c>
      <c r="M137" s="17">
        <v>14.372999999999999</v>
      </c>
      <c r="N137" s="17">
        <v>70.8</v>
      </c>
    </row>
    <row r="138" spans="1:14">
      <c r="A138" s="11" t="s">
        <v>16</v>
      </c>
      <c r="B138" s="15" t="s">
        <v>18</v>
      </c>
      <c r="C138" s="19">
        <v>20</v>
      </c>
      <c r="D138" s="20">
        <v>1.3</v>
      </c>
      <c r="E138" s="20">
        <v>0.2</v>
      </c>
      <c r="F138" s="20">
        <v>7.9</v>
      </c>
      <c r="G138" s="20">
        <v>39.1</v>
      </c>
      <c r="H138" s="11" t="s">
        <v>16</v>
      </c>
      <c r="I138" s="15" t="s">
        <v>18</v>
      </c>
      <c r="J138" s="19">
        <v>20</v>
      </c>
      <c r="K138" s="20">
        <v>1.3</v>
      </c>
      <c r="L138" s="20">
        <v>0.2</v>
      </c>
      <c r="M138" s="20">
        <v>7.9</v>
      </c>
      <c r="N138" s="20">
        <v>39.1</v>
      </c>
    </row>
    <row r="139" spans="1:14">
      <c r="A139" s="11" t="s">
        <v>16</v>
      </c>
      <c r="B139" s="15" t="s">
        <v>70</v>
      </c>
      <c r="C139" s="16">
        <v>15</v>
      </c>
      <c r="D139" s="17">
        <v>3.3</v>
      </c>
      <c r="E139" s="17">
        <v>3.95</v>
      </c>
      <c r="F139" s="17"/>
      <c r="G139" s="17">
        <v>48.9</v>
      </c>
      <c r="H139" s="11" t="s">
        <v>16</v>
      </c>
      <c r="I139" s="15" t="s">
        <v>70</v>
      </c>
      <c r="J139" s="16">
        <v>15</v>
      </c>
      <c r="K139" s="17">
        <v>3.3</v>
      </c>
      <c r="L139" s="17">
        <v>3.95</v>
      </c>
      <c r="M139" s="17"/>
      <c r="N139" s="17">
        <v>48.9</v>
      </c>
    </row>
    <row r="140" spans="1:14">
      <c r="A140" s="11" t="s">
        <v>16</v>
      </c>
      <c r="B140" s="15" t="s">
        <v>20</v>
      </c>
      <c r="C140" s="16">
        <v>200</v>
      </c>
      <c r="D140" s="17">
        <v>0.83333333333333337</v>
      </c>
      <c r="E140" s="17">
        <v>0.83333333333333337</v>
      </c>
      <c r="F140" s="17">
        <v>19.666666666666668</v>
      </c>
      <c r="G140" s="17">
        <v>88.833333333333329</v>
      </c>
      <c r="H140" s="11" t="s">
        <v>16</v>
      </c>
      <c r="I140" s="15" t="s">
        <v>20</v>
      </c>
      <c r="J140" s="16">
        <v>200</v>
      </c>
      <c r="K140" s="17">
        <v>0.83333333333333337</v>
      </c>
      <c r="L140" s="17">
        <v>0.83333333333333337</v>
      </c>
      <c r="M140" s="17">
        <v>19.666666666666668</v>
      </c>
      <c r="N140" s="17">
        <v>88.833333333333329</v>
      </c>
    </row>
    <row r="141" spans="1:14">
      <c r="A141" s="11"/>
      <c r="B141" s="12" t="s">
        <v>21</v>
      </c>
      <c r="C141" s="13">
        <f>SUM(C135:C140)</f>
        <v>615</v>
      </c>
      <c r="D141" s="14">
        <f t="shared" ref="D141:G141" si="14">SUM(D135:D140)</f>
        <v>17.868333333333332</v>
      </c>
      <c r="E141" s="14">
        <f t="shared" si="14"/>
        <v>15.821333333333333</v>
      </c>
      <c r="F141" s="14">
        <f t="shared" si="14"/>
        <v>81.339666666666659</v>
      </c>
      <c r="G141" s="14">
        <f t="shared" si="14"/>
        <v>539.80833333333339</v>
      </c>
      <c r="H141" s="11"/>
      <c r="I141" s="12" t="s">
        <v>21</v>
      </c>
      <c r="J141" s="13">
        <f>SUM(J135:J140)</f>
        <v>715</v>
      </c>
      <c r="K141" s="14">
        <f t="shared" ref="K141:N141" si="15">SUM(K135:K140)</f>
        <v>22.018333333333334</v>
      </c>
      <c r="L141" s="14">
        <f t="shared" si="15"/>
        <v>20.921333333333333</v>
      </c>
      <c r="M141" s="14">
        <f t="shared" si="15"/>
        <v>100.13966666666668</v>
      </c>
      <c r="N141" s="14">
        <f t="shared" si="15"/>
        <v>677.25833333333333</v>
      </c>
    </row>
    <row r="142" spans="1:14">
      <c r="A142" s="11"/>
      <c r="B142" s="12" t="s">
        <v>22</v>
      </c>
      <c r="C142" s="13"/>
      <c r="D142" s="14"/>
      <c r="E142" s="14"/>
      <c r="F142" s="14"/>
      <c r="G142" s="14"/>
      <c r="H142" s="11"/>
      <c r="I142" s="12" t="s">
        <v>22</v>
      </c>
      <c r="J142" s="13"/>
      <c r="K142" s="14"/>
      <c r="L142" s="14"/>
      <c r="M142" s="14"/>
      <c r="N142" s="14"/>
    </row>
    <row r="143" spans="1:14">
      <c r="A143" s="11" t="s">
        <v>16</v>
      </c>
      <c r="B143" s="15" t="s">
        <v>23</v>
      </c>
      <c r="C143" s="16">
        <v>30</v>
      </c>
      <c r="D143" s="17">
        <v>0.17</v>
      </c>
      <c r="E143" s="17">
        <v>0</v>
      </c>
      <c r="F143" s="17">
        <v>0.5</v>
      </c>
      <c r="G143" s="17">
        <v>3</v>
      </c>
      <c r="H143" s="11" t="s">
        <v>16</v>
      </c>
      <c r="I143" s="15" t="s">
        <v>23</v>
      </c>
      <c r="J143" s="16">
        <v>60</v>
      </c>
      <c r="K143" s="17">
        <f t="shared" ref="K143:N146" si="16">$J143*D143/$C143</f>
        <v>0.34</v>
      </c>
      <c r="L143" s="17">
        <f t="shared" si="16"/>
        <v>0</v>
      </c>
      <c r="M143" s="17">
        <f t="shared" si="16"/>
        <v>1</v>
      </c>
      <c r="N143" s="17">
        <f t="shared" si="16"/>
        <v>6</v>
      </c>
    </row>
    <row r="144" spans="1:14">
      <c r="A144" s="11" t="s">
        <v>111</v>
      </c>
      <c r="B144" s="15" t="s">
        <v>112</v>
      </c>
      <c r="C144" s="16">
        <v>200</v>
      </c>
      <c r="D144" s="17">
        <v>1.42</v>
      </c>
      <c r="E144" s="17">
        <v>3.7200000000000006</v>
      </c>
      <c r="F144" s="17">
        <v>8.08</v>
      </c>
      <c r="G144" s="17">
        <v>71.2</v>
      </c>
      <c r="H144" s="11" t="s">
        <v>111</v>
      </c>
      <c r="I144" s="15" t="s">
        <v>112</v>
      </c>
      <c r="J144" s="16">
        <v>250</v>
      </c>
      <c r="K144" s="17">
        <f t="shared" si="16"/>
        <v>1.7749999999999999</v>
      </c>
      <c r="L144" s="17">
        <f t="shared" si="16"/>
        <v>4.6500000000000004</v>
      </c>
      <c r="M144" s="17">
        <f t="shared" si="16"/>
        <v>10.1</v>
      </c>
      <c r="N144" s="17">
        <f t="shared" si="16"/>
        <v>89</v>
      </c>
    </row>
    <row r="145" spans="1:14">
      <c r="A145" s="11" t="s">
        <v>38</v>
      </c>
      <c r="B145" s="15" t="s">
        <v>39</v>
      </c>
      <c r="C145" s="16">
        <v>150</v>
      </c>
      <c r="D145" s="17">
        <v>3.2</v>
      </c>
      <c r="E145" s="17">
        <v>5.2</v>
      </c>
      <c r="F145" s="17">
        <v>19.8</v>
      </c>
      <c r="G145" s="17">
        <v>139.4</v>
      </c>
      <c r="H145" s="11" t="s">
        <v>38</v>
      </c>
      <c r="I145" s="15" t="s">
        <v>39</v>
      </c>
      <c r="J145" s="16">
        <v>180</v>
      </c>
      <c r="K145" s="17">
        <f t="shared" si="16"/>
        <v>3.84</v>
      </c>
      <c r="L145" s="17">
        <f t="shared" si="16"/>
        <v>6.24</v>
      </c>
      <c r="M145" s="17">
        <f t="shared" si="16"/>
        <v>23.76</v>
      </c>
      <c r="N145" s="17">
        <f t="shared" si="16"/>
        <v>167.28</v>
      </c>
    </row>
    <row r="146" spans="1:14">
      <c r="A146" s="11" t="s">
        <v>113</v>
      </c>
      <c r="B146" s="23" t="s">
        <v>114</v>
      </c>
      <c r="C146" s="16">
        <v>70</v>
      </c>
      <c r="D146" s="17">
        <v>12.786666666666667</v>
      </c>
      <c r="E146" s="17">
        <v>12.226666666666667</v>
      </c>
      <c r="F146" s="17">
        <v>11.573333333333332</v>
      </c>
      <c r="G146" s="17">
        <v>206.54666666666665</v>
      </c>
      <c r="H146" s="11" t="s">
        <v>113</v>
      </c>
      <c r="I146" s="15" t="s">
        <v>114</v>
      </c>
      <c r="J146" s="16">
        <v>90</v>
      </c>
      <c r="K146" s="17">
        <f t="shared" si="16"/>
        <v>16.439999999999998</v>
      </c>
      <c r="L146" s="17">
        <f t="shared" si="16"/>
        <v>15.72</v>
      </c>
      <c r="M146" s="17">
        <f t="shared" si="16"/>
        <v>14.879999999999999</v>
      </c>
      <c r="N146" s="17">
        <f t="shared" si="16"/>
        <v>265.55999999999995</v>
      </c>
    </row>
    <row r="147" spans="1:14">
      <c r="A147" s="11" t="s">
        <v>52</v>
      </c>
      <c r="B147" s="15" t="s">
        <v>53</v>
      </c>
      <c r="C147" s="16">
        <v>30</v>
      </c>
      <c r="D147" s="17">
        <v>0.86999999999999988</v>
      </c>
      <c r="E147" s="17">
        <v>4.95</v>
      </c>
      <c r="F147" s="17">
        <v>1.98</v>
      </c>
      <c r="G147" s="17">
        <v>55.83</v>
      </c>
      <c r="H147" s="11" t="s">
        <v>52</v>
      </c>
      <c r="I147" s="15" t="s">
        <v>53</v>
      </c>
      <c r="J147" s="16">
        <v>30</v>
      </c>
      <c r="K147" s="17">
        <v>0.86999999999999988</v>
      </c>
      <c r="L147" s="17">
        <v>4.95</v>
      </c>
      <c r="M147" s="17">
        <v>1.98</v>
      </c>
      <c r="N147" s="17">
        <v>55.83</v>
      </c>
    </row>
    <row r="148" spans="1:14">
      <c r="A148" s="11" t="s">
        <v>105</v>
      </c>
      <c r="B148" s="15" t="s">
        <v>106</v>
      </c>
      <c r="C148" s="16">
        <v>200</v>
      </c>
      <c r="D148" s="17">
        <v>0.2</v>
      </c>
      <c r="E148" s="17">
        <v>0.1</v>
      </c>
      <c r="F148" s="17">
        <v>9.9</v>
      </c>
      <c r="G148" s="17">
        <v>41.6</v>
      </c>
      <c r="H148" s="11" t="s">
        <v>105</v>
      </c>
      <c r="I148" s="15" t="s">
        <v>106</v>
      </c>
      <c r="J148" s="16">
        <v>200</v>
      </c>
      <c r="K148" s="17">
        <v>0.2</v>
      </c>
      <c r="L148" s="17">
        <v>0.1</v>
      </c>
      <c r="M148" s="17">
        <v>9.9</v>
      </c>
      <c r="N148" s="17">
        <v>41.6</v>
      </c>
    </row>
    <row r="149" spans="1:14">
      <c r="A149" s="11" t="s">
        <v>16</v>
      </c>
      <c r="B149" s="15" t="s">
        <v>17</v>
      </c>
      <c r="C149" s="16">
        <v>60</v>
      </c>
      <c r="D149" s="17">
        <v>4.5999999999999996</v>
      </c>
      <c r="E149" s="17">
        <v>0.5</v>
      </c>
      <c r="F149" s="17">
        <v>29.5</v>
      </c>
      <c r="G149" s="17">
        <v>140.6</v>
      </c>
      <c r="H149" s="11" t="s">
        <v>16</v>
      </c>
      <c r="I149" s="15" t="s">
        <v>17</v>
      </c>
      <c r="J149" s="16">
        <v>60</v>
      </c>
      <c r="K149" s="17">
        <v>4.5999999999999996</v>
      </c>
      <c r="L149" s="17">
        <v>0.5</v>
      </c>
      <c r="M149" s="17">
        <v>29.5</v>
      </c>
      <c r="N149" s="17">
        <v>140.6</v>
      </c>
    </row>
    <row r="150" spans="1:14">
      <c r="A150" s="11" t="s">
        <v>16</v>
      </c>
      <c r="B150" s="15" t="s">
        <v>18</v>
      </c>
      <c r="C150" s="16">
        <v>30</v>
      </c>
      <c r="D150" s="17">
        <v>1.95</v>
      </c>
      <c r="E150" s="17">
        <v>0.3</v>
      </c>
      <c r="F150" s="17">
        <v>11.85</v>
      </c>
      <c r="G150" s="17">
        <v>58.65</v>
      </c>
      <c r="H150" s="11" t="s">
        <v>16</v>
      </c>
      <c r="I150" s="15" t="s">
        <v>18</v>
      </c>
      <c r="J150" s="16">
        <v>30</v>
      </c>
      <c r="K150" s="17">
        <v>1.95</v>
      </c>
      <c r="L150" s="17">
        <v>0.3</v>
      </c>
      <c r="M150" s="17">
        <v>11.85</v>
      </c>
      <c r="N150" s="17">
        <v>58.65</v>
      </c>
    </row>
    <row r="151" spans="1:14">
      <c r="A151" s="11"/>
      <c r="B151" s="12" t="s">
        <v>35</v>
      </c>
      <c r="C151" s="13">
        <f>SUM(C143:C150)</f>
        <v>770</v>
      </c>
      <c r="D151" s="14">
        <f t="shared" ref="D151:G151" si="17">SUM(D143:D150)</f>
        <v>25.196666666666669</v>
      </c>
      <c r="E151" s="14">
        <f t="shared" si="17"/>
        <v>26.99666666666667</v>
      </c>
      <c r="F151" s="14">
        <f t="shared" si="17"/>
        <v>93.183333333333323</v>
      </c>
      <c r="G151" s="14">
        <f t="shared" si="17"/>
        <v>716.8266666666666</v>
      </c>
      <c r="H151" s="11"/>
      <c r="I151" s="12" t="s">
        <v>35</v>
      </c>
      <c r="J151" s="13">
        <f>SUM(J143:J150)</f>
        <v>900</v>
      </c>
      <c r="K151" s="14">
        <f t="shared" ref="K151:N151" si="18">SUM(K143:K150)</f>
        <v>30.014999999999997</v>
      </c>
      <c r="L151" s="14">
        <f t="shared" si="18"/>
        <v>32.459999999999994</v>
      </c>
      <c r="M151" s="14">
        <f t="shared" si="18"/>
        <v>102.96999999999998</v>
      </c>
      <c r="N151" s="14">
        <f t="shared" si="18"/>
        <v>824.52</v>
      </c>
    </row>
    <row r="152" spans="1:14">
      <c r="A152" s="11"/>
      <c r="B152" s="12" t="s">
        <v>36</v>
      </c>
      <c r="C152" s="13">
        <f>C141+C151</f>
        <v>1385</v>
      </c>
      <c r="D152" s="14">
        <f>D141+D151</f>
        <v>43.064999999999998</v>
      </c>
      <c r="E152" s="14">
        <f t="shared" ref="E152:G152" si="19">E141+E151</f>
        <v>42.818000000000005</v>
      </c>
      <c r="F152" s="14">
        <f t="shared" si="19"/>
        <v>174.52299999999997</v>
      </c>
      <c r="G152" s="14">
        <f t="shared" si="19"/>
        <v>1256.635</v>
      </c>
      <c r="H152" s="11"/>
      <c r="I152" s="12" t="s">
        <v>36</v>
      </c>
      <c r="J152" s="13">
        <f>J141+J151</f>
        <v>1615</v>
      </c>
      <c r="K152" s="14">
        <f>K141+K151</f>
        <v>52.033333333333331</v>
      </c>
      <c r="L152" s="14">
        <f t="shared" ref="L152:N152" si="20">L141+L151</f>
        <v>53.38133333333333</v>
      </c>
      <c r="M152" s="14">
        <f t="shared" si="20"/>
        <v>203.10966666666667</v>
      </c>
      <c r="N152" s="14">
        <f t="shared" si="20"/>
        <v>1501.7783333333332</v>
      </c>
    </row>
    <row r="153" spans="1:14">
      <c r="A153" s="11"/>
      <c r="B153" s="12"/>
      <c r="C153" s="13"/>
      <c r="D153" s="27">
        <f>D152/77</f>
        <v>0.55928571428571427</v>
      </c>
      <c r="E153" s="27">
        <f>E152/79</f>
        <v>0.54200000000000004</v>
      </c>
      <c r="F153" s="27">
        <f>F152/335</f>
        <v>0.52096417910447756</v>
      </c>
      <c r="G153" s="27">
        <f>G152/2350</f>
        <v>0.5347382978723404</v>
      </c>
      <c r="H153" s="11"/>
      <c r="I153" s="12"/>
      <c r="J153" s="13"/>
      <c r="K153" s="27">
        <f>K152/90</f>
        <v>0.57814814814814808</v>
      </c>
      <c r="L153" s="27">
        <f>L152/92</f>
        <v>0.58023188405797099</v>
      </c>
      <c r="M153" s="27">
        <f>M152/383</f>
        <v>0.53031244560487378</v>
      </c>
      <c r="N153" s="27">
        <f>N152/2720</f>
        <v>0.55212438725490187</v>
      </c>
    </row>
    <row r="154" spans="1:14" s="10" customFormat="1">
      <c r="A154" s="6"/>
      <c r="B154" s="7" t="s">
        <v>115</v>
      </c>
      <c r="C154" s="8"/>
      <c r="D154" s="9"/>
      <c r="E154" s="9"/>
      <c r="F154" s="9"/>
      <c r="G154" s="9"/>
      <c r="H154" s="6"/>
      <c r="I154" s="7" t="s">
        <v>115</v>
      </c>
      <c r="J154" s="8"/>
      <c r="K154" s="9"/>
      <c r="L154" s="9"/>
      <c r="M154" s="9"/>
      <c r="N154" s="9"/>
    </row>
    <row r="155" spans="1:14">
      <c r="A155" s="11"/>
      <c r="B155" s="12" t="s">
        <v>11</v>
      </c>
      <c r="C155" s="13"/>
      <c r="D155" s="14"/>
      <c r="E155" s="14"/>
      <c r="F155" s="14"/>
      <c r="G155" s="14"/>
      <c r="H155" s="11"/>
      <c r="I155" s="12" t="s">
        <v>11</v>
      </c>
      <c r="J155" s="13"/>
      <c r="K155" s="14"/>
      <c r="L155" s="14"/>
      <c r="M155" s="14"/>
      <c r="N155" s="14"/>
    </row>
    <row r="156" spans="1:14" s="26" customFormat="1">
      <c r="A156" s="22" t="s">
        <v>81</v>
      </c>
      <c r="B156" s="23" t="s">
        <v>82</v>
      </c>
      <c r="C156" s="24">
        <v>200</v>
      </c>
      <c r="D156" s="25">
        <v>10.533333333333333</v>
      </c>
      <c r="E156" s="25">
        <v>9.0666666666666664</v>
      </c>
      <c r="F156" s="25">
        <v>38.266666666666666</v>
      </c>
      <c r="G156" s="25">
        <v>276.93333333333334</v>
      </c>
      <c r="H156" s="22" t="s">
        <v>81</v>
      </c>
      <c r="I156" s="23" t="s">
        <v>82</v>
      </c>
      <c r="J156" s="24">
        <v>250</v>
      </c>
      <c r="K156" s="25">
        <f>$J156*D156/$C156</f>
        <v>13.166666666666668</v>
      </c>
      <c r="L156" s="25">
        <f>$J156*E156/$C156</f>
        <v>11.333333333333332</v>
      </c>
      <c r="M156" s="25">
        <f>$J156*F156/$C156</f>
        <v>47.833333333333329</v>
      </c>
      <c r="N156" s="25">
        <f>$J156*G156/$C156</f>
        <v>346.16666666666663</v>
      </c>
    </row>
    <row r="157" spans="1:14">
      <c r="A157" s="11" t="s">
        <v>83</v>
      </c>
      <c r="B157" s="15" t="s">
        <v>84</v>
      </c>
      <c r="C157" s="16">
        <v>40</v>
      </c>
      <c r="D157" s="17">
        <v>4.8</v>
      </c>
      <c r="E157" s="17">
        <v>4</v>
      </c>
      <c r="F157" s="17">
        <v>0.3</v>
      </c>
      <c r="G157" s="17">
        <v>56.6</v>
      </c>
      <c r="H157" s="11" t="s">
        <v>83</v>
      </c>
      <c r="I157" s="15" t="s">
        <v>84</v>
      </c>
      <c r="J157" s="16">
        <v>40</v>
      </c>
      <c r="K157" s="17">
        <v>4.8</v>
      </c>
      <c r="L157" s="17">
        <v>4</v>
      </c>
      <c r="M157" s="17">
        <v>0.3</v>
      </c>
      <c r="N157" s="17">
        <v>56.6</v>
      </c>
    </row>
    <row r="158" spans="1:14">
      <c r="A158" s="11" t="s">
        <v>85</v>
      </c>
      <c r="B158" s="15" t="s">
        <v>116</v>
      </c>
      <c r="C158" s="16">
        <v>200</v>
      </c>
      <c r="D158" s="17">
        <v>0.3</v>
      </c>
      <c r="E158" s="17">
        <v>0.1</v>
      </c>
      <c r="F158" s="17">
        <v>7.1</v>
      </c>
      <c r="G158" s="17">
        <v>30</v>
      </c>
      <c r="H158" s="11" t="s">
        <v>85</v>
      </c>
      <c r="I158" s="15" t="s">
        <v>116</v>
      </c>
      <c r="J158" s="16">
        <v>200</v>
      </c>
      <c r="K158" s="17">
        <v>0.3</v>
      </c>
      <c r="L158" s="17">
        <v>0.1</v>
      </c>
      <c r="M158" s="17">
        <v>7.1</v>
      </c>
      <c r="N158" s="17">
        <v>30</v>
      </c>
    </row>
    <row r="159" spans="1:14">
      <c r="A159" s="11" t="s">
        <v>16</v>
      </c>
      <c r="B159" s="15" t="s">
        <v>18</v>
      </c>
      <c r="C159" s="16">
        <v>25</v>
      </c>
      <c r="D159" s="17">
        <v>1.625</v>
      </c>
      <c r="E159" s="17">
        <v>0.25</v>
      </c>
      <c r="F159" s="17">
        <v>9.875</v>
      </c>
      <c r="G159" s="17">
        <v>48.875</v>
      </c>
      <c r="H159" s="11" t="s">
        <v>16</v>
      </c>
      <c r="I159" s="15" t="s">
        <v>18</v>
      </c>
      <c r="J159" s="16">
        <v>25</v>
      </c>
      <c r="K159" s="17">
        <v>1.625</v>
      </c>
      <c r="L159" s="17">
        <v>0.25</v>
      </c>
      <c r="M159" s="17">
        <v>9.875</v>
      </c>
      <c r="N159" s="17">
        <v>48.875</v>
      </c>
    </row>
    <row r="160" spans="1:14">
      <c r="A160" s="11" t="s">
        <v>16</v>
      </c>
      <c r="B160" s="15" t="s">
        <v>17</v>
      </c>
      <c r="C160" s="16">
        <v>45</v>
      </c>
      <c r="D160" s="17">
        <v>3.4</v>
      </c>
      <c r="E160" s="17">
        <v>0.4</v>
      </c>
      <c r="F160" s="17">
        <v>22.1</v>
      </c>
      <c r="G160" s="17">
        <v>105.5</v>
      </c>
      <c r="H160" s="11" t="s">
        <v>16</v>
      </c>
      <c r="I160" s="15" t="s">
        <v>17</v>
      </c>
      <c r="J160" s="16">
        <v>45</v>
      </c>
      <c r="K160" s="17">
        <v>3.4</v>
      </c>
      <c r="L160" s="17">
        <v>0.4</v>
      </c>
      <c r="M160" s="17">
        <v>22.1</v>
      </c>
      <c r="N160" s="17">
        <v>105.5</v>
      </c>
    </row>
    <row r="161" spans="1:14">
      <c r="A161" s="11" t="s">
        <v>16</v>
      </c>
      <c r="B161" s="15" t="s">
        <v>19</v>
      </c>
      <c r="C161" s="16">
        <v>5</v>
      </c>
      <c r="D161" s="17">
        <v>0.03</v>
      </c>
      <c r="E161" s="17">
        <v>4.12</v>
      </c>
      <c r="F161" s="17">
        <v>0.05</v>
      </c>
      <c r="G161" s="17">
        <v>37.5</v>
      </c>
      <c r="H161" s="11" t="s">
        <v>16</v>
      </c>
      <c r="I161" s="15" t="s">
        <v>19</v>
      </c>
      <c r="J161" s="16">
        <v>5</v>
      </c>
      <c r="K161" s="17">
        <v>0.03</v>
      </c>
      <c r="L161" s="17">
        <v>4.12</v>
      </c>
      <c r="M161" s="17">
        <v>0.05</v>
      </c>
      <c r="N161" s="17">
        <v>37.5</v>
      </c>
    </row>
    <row r="162" spans="1:14">
      <c r="A162" s="11"/>
      <c r="B162" s="12" t="s">
        <v>21</v>
      </c>
      <c r="C162" s="13">
        <f>SUM(C156:C161)</f>
        <v>515</v>
      </c>
      <c r="D162" s="14">
        <f>SUM(D156:D161)</f>
        <v>20.688333333333333</v>
      </c>
      <c r="E162" s="14">
        <f>SUM(E156:E161)</f>
        <v>17.936666666666667</v>
      </c>
      <c r="F162" s="14">
        <f>SUM(F156:F161)</f>
        <v>77.691666666666663</v>
      </c>
      <c r="G162" s="14">
        <f>SUM(G156:G161)</f>
        <v>555.4083333333333</v>
      </c>
      <c r="H162" s="11"/>
      <c r="I162" s="12" t="s">
        <v>21</v>
      </c>
      <c r="J162" s="13">
        <f>SUM(J156:J161)</f>
        <v>565</v>
      </c>
      <c r="K162" s="14">
        <f>SUM(K156:K161)</f>
        <v>23.321666666666669</v>
      </c>
      <c r="L162" s="14">
        <f>SUM(L156:L161)</f>
        <v>20.203333333333333</v>
      </c>
      <c r="M162" s="14">
        <f>SUM(M156:M161)</f>
        <v>87.258333333333312</v>
      </c>
      <c r="N162" s="14">
        <f>SUM(N156:N161)</f>
        <v>624.64166666666665</v>
      </c>
    </row>
    <row r="163" spans="1:14">
      <c r="A163" s="11"/>
      <c r="B163" s="12" t="s">
        <v>22</v>
      </c>
      <c r="C163" s="13"/>
      <c r="D163" s="14"/>
      <c r="E163" s="14"/>
      <c r="F163" s="14"/>
      <c r="G163" s="14"/>
      <c r="H163" s="11"/>
      <c r="I163" s="12" t="s">
        <v>22</v>
      </c>
      <c r="J163" s="13"/>
      <c r="K163" s="14"/>
      <c r="L163" s="14"/>
      <c r="M163" s="14"/>
      <c r="N163" s="14"/>
    </row>
    <row r="164" spans="1:14">
      <c r="A164" s="11" t="s">
        <v>72</v>
      </c>
      <c r="B164" s="15" t="s">
        <v>73</v>
      </c>
      <c r="C164" s="16">
        <v>60</v>
      </c>
      <c r="D164" s="17">
        <v>0.7</v>
      </c>
      <c r="E164" s="17">
        <v>0.1</v>
      </c>
      <c r="F164" s="17">
        <v>2.2999999999999998</v>
      </c>
      <c r="G164" s="17">
        <v>12.8</v>
      </c>
      <c r="H164" s="11" t="s">
        <v>117</v>
      </c>
      <c r="I164" s="15" t="s">
        <v>73</v>
      </c>
      <c r="J164" s="16">
        <v>100</v>
      </c>
      <c r="K164" s="17">
        <f t="shared" ref="K164:N167" si="21">$J164*D164/$C164</f>
        <v>1.1666666666666667</v>
      </c>
      <c r="L164" s="17">
        <f t="shared" si="21"/>
        <v>0.16666666666666666</v>
      </c>
      <c r="M164" s="17">
        <f t="shared" si="21"/>
        <v>3.833333333333333</v>
      </c>
      <c r="N164" s="17">
        <f t="shared" si="21"/>
        <v>21.333333333333332</v>
      </c>
    </row>
    <row r="165" spans="1:14">
      <c r="A165" s="11" t="s">
        <v>118</v>
      </c>
      <c r="B165" s="15" t="s">
        <v>119</v>
      </c>
      <c r="C165" s="16">
        <v>200</v>
      </c>
      <c r="D165" s="17">
        <v>1.18</v>
      </c>
      <c r="E165" s="17">
        <v>1.7</v>
      </c>
      <c r="F165" s="17">
        <v>9.6</v>
      </c>
      <c r="G165" s="17">
        <v>58.36</v>
      </c>
      <c r="H165" s="11" t="s">
        <v>118</v>
      </c>
      <c r="I165" s="15" t="s">
        <v>119</v>
      </c>
      <c r="J165" s="16">
        <v>250</v>
      </c>
      <c r="K165" s="17">
        <f t="shared" si="21"/>
        <v>1.4750000000000001</v>
      </c>
      <c r="L165" s="17">
        <f t="shared" si="21"/>
        <v>2.125</v>
      </c>
      <c r="M165" s="17">
        <f t="shared" si="21"/>
        <v>12</v>
      </c>
      <c r="N165" s="17">
        <f t="shared" si="21"/>
        <v>72.95</v>
      </c>
    </row>
    <row r="166" spans="1:14">
      <c r="A166" s="11" t="s">
        <v>48</v>
      </c>
      <c r="B166" s="15" t="s">
        <v>49</v>
      </c>
      <c r="C166" s="16">
        <v>150</v>
      </c>
      <c r="D166" s="17">
        <v>3.7</v>
      </c>
      <c r="E166" s="17">
        <v>4.8</v>
      </c>
      <c r="F166" s="17">
        <v>36.5</v>
      </c>
      <c r="G166" s="17">
        <v>203.5</v>
      </c>
      <c r="H166" s="11" t="s">
        <v>48</v>
      </c>
      <c r="I166" s="15" t="s">
        <v>49</v>
      </c>
      <c r="J166" s="16">
        <v>180</v>
      </c>
      <c r="K166" s="17">
        <f t="shared" si="21"/>
        <v>4.4400000000000004</v>
      </c>
      <c r="L166" s="17">
        <f t="shared" si="21"/>
        <v>5.76</v>
      </c>
      <c r="M166" s="17">
        <f t="shared" si="21"/>
        <v>43.8</v>
      </c>
      <c r="N166" s="17">
        <f t="shared" si="21"/>
        <v>244.2</v>
      </c>
    </row>
    <row r="167" spans="1:14">
      <c r="A167" s="11" t="s">
        <v>120</v>
      </c>
      <c r="B167" s="15" t="s">
        <v>121</v>
      </c>
      <c r="C167" s="16">
        <v>90</v>
      </c>
      <c r="D167" s="17">
        <v>15.75</v>
      </c>
      <c r="E167" s="17">
        <v>5.9399999999999995</v>
      </c>
      <c r="F167" s="17">
        <v>7.65</v>
      </c>
      <c r="G167" s="17">
        <v>147.24</v>
      </c>
      <c r="H167" s="11" t="s">
        <v>120</v>
      </c>
      <c r="I167" s="15" t="s">
        <v>121</v>
      </c>
      <c r="J167" s="16">
        <v>100</v>
      </c>
      <c r="K167" s="17">
        <f t="shared" si="21"/>
        <v>17.5</v>
      </c>
      <c r="L167" s="17">
        <f t="shared" si="21"/>
        <v>6.6</v>
      </c>
      <c r="M167" s="17">
        <f t="shared" si="21"/>
        <v>8.5</v>
      </c>
      <c r="N167" s="17">
        <f t="shared" si="21"/>
        <v>163.6</v>
      </c>
    </row>
    <row r="168" spans="1:14">
      <c r="A168" s="11" t="s">
        <v>32</v>
      </c>
      <c r="B168" s="15" t="s">
        <v>33</v>
      </c>
      <c r="C168" s="16">
        <v>200</v>
      </c>
      <c r="D168" s="17">
        <v>0.4</v>
      </c>
      <c r="E168" s="17"/>
      <c r="F168" s="17">
        <v>19.8</v>
      </c>
      <c r="G168" s="17">
        <v>80.8</v>
      </c>
      <c r="H168" s="11" t="s">
        <v>32</v>
      </c>
      <c r="I168" s="15" t="s">
        <v>33</v>
      </c>
      <c r="J168" s="16">
        <v>200</v>
      </c>
      <c r="K168" s="17">
        <v>0.4</v>
      </c>
      <c r="L168" s="17"/>
      <c r="M168" s="17">
        <v>19.8</v>
      </c>
      <c r="N168" s="17">
        <v>80.8</v>
      </c>
    </row>
    <row r="169" spans="1:14">
      <c r="A169" s="11" t="s">
        <v>16</v>
      </c>
      <c r="B169" s="15" t="s">
        <v>17</v>
      </c>
      <c r="C169" s="16">
        <v>60</v>
      </c>
      <c r="D169" s="17">
        <v>4.5999999999999996</v>
      </c>
      <c r="E169" s="17">
        <v>0.5</v>
      </c>
      <c r="F169" s="17">
        <v>29.5</v>
      </c>
      <c r="G169" s="17">
        <v>140.6</v>
      </c>
      <c r="H169" s="11" t="s">
        <v>16</v>
      </c>
      <c r="I169" s="15" t="s">
        <v>17</v>
      </c>
      <c r="J169" s="16">
        <v>60</v>
      </c>
      <c r="K169" s="17">
        <v>4.5999999999999996</v>
      </c>
      <c r="L169" s="17">
        <v>0.5</v>
      </c>
      <c r="M169" s="17">
        <v>29.5</v>
      </c>
      <c r="N169" s="17">
        <v>140.6</v>
      </c>
    </row>
    <row r="170" spans="1:14">
      <c r="A170" s="11" t="s">
        <v>16</v>
      </c>
      <c r="B170" s="15" t="s">
        <v>18</v>
      </c>
      <c r="C170" s="16">
        <v>30</v>
      </c>
      <c r="D170" s="17">
        <v>1.95</v>
      </c>
      <c r="E170" s="17">
        <v>0.3</v>
      </c>
      <c r="F170" s="17">
        <v>11.85</v>
      </c>
      <c r="G170" s="17">
        <v>58.65</v>
      </c>
      <c r="H170" s="11" t="s">
        <v>16</v>
      </c>
      <c r="I170" s="15" t="s">
        <v>18</v>
      </c>
      <c r="J170" s="16">
        <v>30</v>
      </c>
      <c r="K170" s="17">
        <v>1.95</v>
      </c>
      <c r="L170" s="17">
        <v>0.3</v>
      </c>
      <c r="M170" s="17">
        <v>11.85</v>
      </c>
      <c r="N170" s="17">
        <v>58.65</v>
      </c>
    </row>
    <row r="171" spans="1:14">
      <c r="A171" s="11"/>
      <c r="B171" s="12" t="s">
        <v>35</v>
      </c>
      <c r="C171" s="13">
        <f>SUM(C164:C170)</f>
        <v>790</v>
      </c>
      <c r="D171" s="14">
        <f>SUM(D164:D170)</f>
        <v>28.279999999999998</v>
      </c>
      <c r="E171" s="14">
        <f>SUM(E164:E170)</f>
        <v>13.34</v>
      </c>
      <c r="F171" s="14">
        <f>SUM(F164:F170)</f>
        <v>117.19999999999999</v>
      </c>
      <c r="G171" s="14">
        <f>SUM(G164:G170)</f>
        <v>701.94999999999993</v>
      </c>
      <c r="H171" s="11"/>
      <c r="I171" s="12" t="s">
        <v>35</v>
      </c>
      <c r="J171" s="13">
        <f>SUM(J164:J170)</f>
        <v>920</v>
      </c>
      <c r="K171" s="14">
        <f>SUM(K164:K170)</f>
        <v>31.531666666666663</v>
      </c>
      <c r="L171" s="14">
        <f>SUM(L164:L170)</f>
        <v>15.451666666666666</v>
      </c>
      <c r="M171" s="14">
        <f>SUM(M164:M170)</f>
        <v>129.28333333333333</v>
      </c>
      <c r="N171" s="14">
        <f>SUM(N164:N170)</f>
        <v>782.13333333333333</v>
      </c>
    </row>
    <row r="172" spans="1:14">
      <c r="A172" s="11"/>
      <c r="B172" s="12" t="s">
        <v>36</v>
      </c>
      <c r="C172" s="13">
        <v>1305</v>
      </c>
      <c r="D172" s="14">
        <f>D162+D171</f>
        <v>48.968333333333334</v>
      </c>
      <c r="E172" s="14">
        <f>E162+E171</f>
        <v>31.276666666666667</v>
      </c>
      <c r="F172" s="14">
        <f>F162+F171</f>
        <v>194.89166666666665</v>
      </c>
      <c r="G172" s="14">
        <f>G162+G171</f>
        <v>1257.3583333333331</v>
      </c>
      <c r="H172" s="11"/>
      <c r="I172" s="12" t="s">
        <v>36</v>
      </c>
      <c r="J172" s="13">
        <v>1305</v>
      </c>
      <c r="K172" s="14">
        <f>K162+K171</f>
        <v>54.853333333333332</v>
      </c>
      <c r="L172" s="14">
        <f>L162+L171</f>
        <v>35.655000000000001</v>
      </c>
      <c r="M172" s="14">
        <f>M162+M171</f>
        <v>216.54166666666663</v>
      </c>
      <c r="N172" s="14">
        <f>N162+N171</f>
        <v>1406.7750000000001</v>
      </c>
    </row>
    <row r="173" spans="1:14">
      <c r="A173" s="11"/>
      <c r="B173" s="12"/>
      <c r="C173" s="13"/>
      <c r="D173" s="27">
        <f>D172/77</f>
        <v>0.63595238095238094</v>
      </c>
      <c r="E173" s="27">
        <f>E172/79</f>
        <v>0.3959071729957806</v>
      </c>
      <c r="F173" s="27">
        <f>F172/335</f>
        <v>0.58176616915422885</v>
      </c>
      <c r="G173" s="27">
        <f>G172/2350</f>
        <v>0.53504609929078006</v>
      </c>
      <c r="H173" s="11"/>
      <c r="I173" s="12"/>
      <c r="J173" s="13"/>
      <c r="K173" s="27">
        <f>K172/90</f>
        <v>0.60948148148148151</v>
      </c>
      <c r="L173" s="27">
        <f>L172/92</f>
        <v>0.38755434782608694</v>
      </c>
      <c r="M173" s="27">
        <f>M172/383</f>
        <v>0.56538294168842462</v>
      </c>
      <c r="N173" s="27">
        <f>N172/2720</f>
        <v>0.5171966911764706</v>
      </c>
    </row>
    <row r="174" spans="1:14" s="10" customFormat="1">
      <c r="A174" s="6"/>
      <c r="B174" s="7" t="s">
        <v>122</v>
      </c>
      <c r="C174" s="8"/>
      <c r="D174" s="9"/>
      <c r="E174" s="9"/>
      <c r="F174" s="9"/>
      <c r="G174" s="9"/>
      <c r="H174" s="6"/>
      <c r="I174" s="7" t="s">
        <v>122</v>
      </c>
      <c r="J174" s="8"/>
      <c r="K174" s="9"/>
      <c r="L174" s="9"/>
      <c r="M174" s="9"/>
      <c r="N174" s="9"/>
    </row>
    <row r="175" spans="1:14">
      <c r="A175" s="11"/>
      <c r="B175" s="12" t="s">
        <v>11</v>
      </c>
      <c r="C175" s="13"/>
      <c r="D175" s="14"/>
      <c r="E175" s="14"/>
      <c r="F175" s="14"/>
      <c r="G175" s="14"/>
      <c r="H175" s="11"/>
      <c r="I175" s="12" t="s">
        <v>11</v>
      </c>
      <c r="J175" s="13"/>
      <c r="K175" s="14"/>
      <c r="L175" s="14"/>
      <c r="M175" s="14"/>
      <c r="N175" s="14"/>
    </row>
    <row r="176" spans="1:14">
      <c r="A176" s="11" t="s">
        <v>123</v>
      </c>
      <c r="B176" s="15" t="s">
        <v>124</v>
      </c>
      <c r="C176" s="16">
        <v>200</v>
      </c>
      <c r="D176" s="17">
        <v>8.6</v>
      </c>
      <c r="E176" s="17">
        <v>11.3</v>
      </c>
      <c r="F176" s="17">
        <v>34.299999999999997</v>
      </c>
      <c r="G176" s="17">
        <v>272.89999999999998</v>
      </c>
      <c r="H176" s="11" t="s">
        <v>123</v>
      </c>
      <c r="I176" s="15" t="s">
        <v>124</v>
      </c>
      <c r="J176" s="16">
        <v>250</v>
      </c>
      <c r="K176" s="17">
        <f>$J176*D176/$C176</f>
        <v>10.75</v>
      </c>
      <c r="L176" s="17">
        <f>$J176*E176/$C176</f>
        <v>14.125</v>
      </c>
      <c r="M176" s="17">
        <f>$J176*F176/$C176</f>
        <v>42.875</v>
      </c>
      <c r="N176" s="17">
        <f>$J176*G176/$C176</f>
        <v>341.125</v>
      </c>
    </row>
    <row r="177" spans="1:14">
      <c r="A177" s="11" t="s">
        <v>42</v>
      </c>
      <c r="B177" s="15" t="s">
        <v>43</v>
      </c>
      <c r="C177" s="16">
        <v>200</v>
      </c>
      <c r="D177" s="17">
        <v>0.2</v>
      </c>
      <c r="E177" s="17">
        <v>0</v>
      </c>
      <c r="F177" s="17">
        <v>6.4</v>
      </c>
      <c r="G177" s="17">
        <v>26.8</v>
      </c>
      <c r="H177" s="11" t="s">
        <v>42</v>
      </c>
      <c r="I177" s="15" t="s">
        <v>43</v>
      </c>
      <c r="J177" s="16">
        <v>200</v>
      </c>
      <c r="K177" s="17">
        <v>0.2</v>
      </c>
      <c r="L177" s="17">
        <v>0</v>
      </c>
      <c r="M177" s="17">
        <v>6.4</v>
      </c>
      <c r="N177" s="17">
        <v>26.8</v>
      </c>
    </row>
    <row r="178" spans="1:14">
      <c r="A178" s="11" t="s">
        <v>16</v>
      </c>
      <c r="B178" s="15" t="s">
        <v>17</v>
      </c>
      <c r="C178" s="16">
        <v>30</v>
      </c>
      <c r="D178" s="17">
        <v>2.31</v>
      </c>
      <c r="E178" s="17">
        <v>0.28799999999999998</v>
      </c>
      <c r="F178" s="17">
        <v>14.372999999999999</v>
      </c>
      <c r="G178" s="17">
        <v>70.8</v>
      </c>
      <c r="H178" s="11" t="s">
        <v>16</v>
      </c>
      <c r="I178" s="15" t="s">
        <v>17</v>
      </c>
      <c r="J178" s="16">
        <v>30</v>
      </c>
      <c r="K178" s="17">
        <v>2.31</v>
      </c>
      <c r="L178" s="17">
        <v>0.28799999999999998</v>
      </c>
      <c r="M178" s="17">
        <v>14.372999999999999</v>
      </c>
      <c r="N178" s="17">
        <v>70.8</v>
      </c>
    </row>
    <row r="179" spans="1:14">
      <c r="A179" s="11" t="s">
        <v>16</v>
      </c>
      <c r="B179" s="15" t="s">
        <v>18</v>
      </c>
      <c r="C179" s="19">
        <v>20</v>
      </c>
      <c r="D179" s="17">
        <v>1.3</v>
      </c>
      <c r="E179" s="17">
        <v>0.2</v>
      </c>
      <c r="F179" s="17">
        <v>7.9</v>
      </c>
      <c r="G179" s="17">
        <v>39.1</v>
      </c>
      <c r="H179" s="11" t="s">
        <v>16</v>
      </c>
      <c r="I179" s="15" t="s">
        <v>18</v>
      </c>
      <c r="J179" s="19">
        <v>20</v>
      </c>
      <c r="K179" s="17">
        <v>1.3</v>
      </c>
      <c r="L179" s="17">
        <v>0.2</v>
      </c>
      <c r="M179" s="17">
        <v>7.9</v>
      </c>
      <c r="N179" s="17">
        <v>39.1</v>
      </c>
    </row>
    <row r="180" spans="1:14">
      <c r="A180" s="11" t="s">
        <v>16</v>
      </c>
      <c r="B180" s="15" t="s">
        <v>59</v>
      </c>
      <c r="C180" s="16">
        <v>200</v>
      </c>
      <c r="D180" s="17">
        <v>1.5</v>
      </c>
      <c r="E180" s="17">
        <v>0.5</v>
      </c>
      <c r="F180" s="17">
        <v>21</v>
      </c>
      <c r="G180" s="17">
        <v>97</v>
      </c>
      <c r="H180" s="11" t="s">
        <v>16</v>
      </c>
      <c r="I180" s="15" t="s">
        <v>59</v>
      </c>
      <c r="J180" s="16">
        <v>200</v>
      </c>
      <c r="K180" s="17">
        <f>$J180*D180/$C180</f>
        <v>1.5</v>
      </c>
      <c r="L180" s="17">
        <f>$J180*E180/$C180</f>
        <v>0.5</v>
      </c>
      <c r="M180" s="17">
        <f>$J180*F180/$C180</f>
        <v>21</v>
      </c>
      <c r="N180" s="17">
        <f>$J180*G180/$C180</f>
        <v>97</v>
      </c>
    </row>
    <row r="181" spans="1:14">
      <c r="A181" s="11"/>
      <c r="B181" s="12" t="s">
        <v>21</v>
      </c>
      <c r="C181" s="13">
        <f>SUM(C176:C180)</f>
        <v>650</v>
      </c>
      <c r="D181" s="14">
        <f>SUM(D176:D180)</f>
        <v>13.91</v>
      </c>
      <c r="E181" s="14">
        <f>SUM(E176:E180)</f>
        <v>12.288</v>
      </c>
      <c r="F181" s="14">
        <f>SUM(F176:F180)</f>
        <v>83.972999999999985</v>
      </c>
      <c r="G181" s="14">
        <f>SUM(G176:G180)</f>
        <v>506.6</v>
      </c>
      <c r="H181" s="11"/>
      <c r="I181" s="12" t="s">
        <v>21</v>
      </c>
      <c r="J181" s="13">
        <f>SUM(J176:J180)</f>
        <v>700</v>
      </c>
      <c r="K181" s="14">
        <f>SUM(K176:K180)</f>
        <v>16.060000000000002</v>
      </c>
      <c r="L181" s="14">
        <f>SUM(L176:L180)</f>
        <v>15.113</v>
      </c>
      <c r="M181" s="14">
        <f>SUM(M176:M180)</f>
        <v>92.548000000000002</v>
      </c>
      <c r="N181" s="14">
        <f>SUM(N176:N180)</f>
        <v>574.82500000000005</v>
      </c>
    </row>
    <row r="182" spans="1:14">
      <c r="A182" s="11"/>
      <c r="B182" s="12" t="s">
        <v>22</v>
      </c>
      <c r="C182" s="13"/>
      <c r="D182" s="14"/>
      <c r="E182" s="14"/>
      <c r="F182" s="14"/>
      <c r="G182" s="14"/>
      <c r="H182" s="11"/>
      <c r="I182" s="12" t="s">
        <v>22</v>
      </c>
      <c r="J182" s="13"/>
      <c r="K182" s="14"/>
      <c r="L182" s="14"/>
      <c r="M182" s="14"/>
      <c r="N182" s="14"/>
    </row>
    <row r="183" spans="1:14">
      <c r="A183" s="11" t="s">
        <v>16</v>
      </c>
      <c r="B183" s="15" t="s">
        <v>60</v>
      </c>
      <c r="C183" s="16">
        <v>60</v>
      </c>
      <c r="D183" s="17">
        <v>0</v>
      </c>
      <c r="E183" s="17">
        <v>4.2</v>
      </c>
      <c r="F183" s="17">
        <v>4.2</v>
      </c>
      <c r="G183" s="17">
        <v>54</v>
      </c>
      <c r="H183" s="11" t="s">
        <v>16</v>
      </c>
      <c r="I183" s="15" t="s">
        <v>60</v>
      </c>
      <c r="J183" s="16">
        <v>100</v>
      </c>
      <c r="K183" s="17">
        <f t="shared" ref="K183:N186" si="22">$J183*D183/$C183</f>
        <v>0</v>
      </c>
      <c r="L183" s="17">
        <f t="shared" si="22"/>
        <v>7</v>
      </c>
      <c r="M183" s="17">
        <f t="shared" si="22"/>
        <v>7</v>
      </c>
      <c r="N183" s="17">
        <f t="shared" si="22"/>
        <v>90</v>
      </c>
    </row>
    <row r="184" spans="1:14" s="26" customFormat="1">
      <c r="A184" s="22" t="s">
        <v>125</v>
      </c>
      <c r="B184" s="23" t="s">
        <v>126</v>
      </c>
      <c r="C184" s="24">
        <v>200</v>
      </c>
      <c r="D184" s="25">
        <v>1.9200000000000002</v>
      </c>
      <c r="E184" s="25">
        <v>5.04</v>
      </c>
      <c r="F184" s="25">
        <v>10.299999999999999</v>
      </c>
      <c r="G184" s="25">
        <v>94.2</v>
      </c>
      <c r="H184" s="22" t="s">
        <v>125</v>
      </c>
      <c r="I184" s="23" t="s">
        <v>126</v>
      </c>
      <c r="J184" s="24">
        <v>250</v>
      </c>
      <c r="K184" s="25">
        <f t="shared" si="22"/>
        <v>2.4000000000000004</v>
      </c>
      <c r="L184" s="25">
        <f t="shared" si="22"/>
        <v>6.3</v>
      </c>
      <c r="M184" s="25">
        <f t="shared" si="22"/>
        <v>12.874999999999998</v>
      </c>
      <c r="N184" s="25">
        <f t="shared" si="22"/>
        <v>117.75</v>
      </c>
    </row>
    <row r="185" spans="1:14" s="26" customFormat="1">
      <c r="A185" s="22" t="s">
        <v>26</v>
      </c>
      <c r="B185" s="23" t="s">
        <v>27</v>
      </c>
      <c r="C185" s="24">
        <v>150</v>
      </c>
      <c r="D185" s="25">
        <v>5.3</v>
      </c>
      <c r="E185" s="25">
        <v>4.9000000000000004</v>
      </c>
      <c r="F185" s="25">
        <v>32.799999999999997</v>
      </c>
      <c r="G185" s="25">
        <v>196.8</v>
      </c>
      <c r="H185" s="22" t="s">
        <v>26</v>
      </c>
      <c r="I185" s="23" t="s">
        <v>27</v>
      </c>
      <c r="J185" s="24">
        <v>180</v>
      </c>
      <c r="K185" s="25">
        <f t="shared" si="22"/>
        <v>6.36</v>
      </c>
      <c r="L185" s="25">
        <f t="shared" si="22"/>
        <v>5.8800000000000008</v>
      </c>
      <c r="M185" s="25">
        <f t="shared" si="22"/>
        <v>39.359999999999992</v>
      </c>
      <c r="N185" s="25">
        <f t="shared" si="22"/>
        <v>236.16</v>
      </c>
    </row>
    <row r="186" spans="1:14">
      <c r="A186" s="11" t="s">
        <v>127</v>
      </c>
      <c r="B186" s="15" t="s">
        <v>128</v>
      </c>
      <c r="C186" s="16">
        <v>60</v>
      </c>
      <c r="D186" s="17">
        <v>10.96</v>
      </c>
      <c r="E186" s="17">
        <v>10.48</v>
      </c>
      <c r="F186" s="17">
        <v>9.92</v>
      </c>
      <c r="G186" s="17">
        <v>177.04</v>
      </c>
      <c r="H186" s="11" t="s">
        <v>127</v>
      </c>
      <c r="I186" s="15" t="s">
        <v>128</v>
      </c>
      <c r="J186" s="16">
        <v>80</v>
      </c>
      <c r="K186" s="17">
        <f t="shared" si="22"/>
        <v>14.613333333333335</v>
      </c>
      <c r="L186" s="17">
        <f t="shared" si="22"/>
        <v>13.973333333333334</v>
      </c>
      <c r="M186" s="17">
        <f t="shared" si="22"/>
        <v>13.226666666666667</v>
      </c>
      <c r="N186" s="17">
        <f t="shared" si="22"/>
        <v>236.05333333333331</v>
      </c>
    </row>
    <row r="187" spans="1:14">
      <c r="A187" s="11" t="s">
        <v>30</v>
      </c>
      <c r="B187" s="15" t="s">
        <v>31</v>
      </c>
      <c r="C187" s="16">
        <v>50</v>
      </c>
      <c r="D187" s="17">
        <v>0.59499999999999997</v>
      </c>
      <c r="E187" s="17">
        <v>2.06</v>
      </c>
      <c r="F187" s="17">
        <v>3.7250000000000001</v>
      </c>
      <c r="G187" s="17">
        <v>35.799999999999997</v>
      </c>
      <c r="H187" s="11" t="s">
        <v>30</v>
      </c>
      <c r="I187" s="15" t="s">
        <v>31</v>
      </c>
      <c r="J187" s="16">
        <v>50</v>
      </c>
      <c r="K187" s="17">
        <v>0.59499999999999997</v>
      </c>
      <c r="L187" s="17">
        <v>2.06</v>
      </c>
      <c r="M187" s="17">
        <v>3.7250000000000001</v>
      </c>
      <c r="N187" s="17">
        <v>35.799999999999997</v>
      </c>
    </row>
    <row r="188" spans="1:14" s="26" customFormat="1">
      <c r="A188" s="22" t="s">
        <v>93</v>
      </c>
      <c r="B188" s="23" t="s">
        <v>94</v>
      </c>
      <c r="C188" s="24">
        <v>200</v>
      </c>
      <c r="D188" s="25">
        <v>0.4</v>
      </c>
      <c r="E188" s="25">
        <v>0.1</v>
      </c>
      <c r="F188" s="25">
        <v>18.399999999999999</v>
      </c>
      <c r="G188" s="25">
        <v>75.8</v>
      </c>
      <c r="H188" s="22" t="s">
        <v>93</v>
      </c>
      <c r="I188" s="23" t="s">
        <v>94</v>
      </c>
      <c r="J188" s="24">
        <v>200</v>
      </c>
      <c r="K188" s="25">
        <v>0.4</v>
      </c>
      <c r="L188" s="25">
        <v>0.1</v>
      </c>
      <c r="M188" s="25">
        <v>18.399999999999999</v>
      </c>
      <c r="N188" s="25">
        <v>75.8</v>
      </c>
    </row>
    <row r="189" spans="1:14">
      <c r="A189" s="11" t="s">
        <v>16</v>
      </c>
      <c r="B189" s="15" t="s">
        <v>17</v>
      </c>
      <c r="C189" s="16">
        <v>30</v>
      </c>
      <c r="D189" s="17">
        <v>2</v>
      </c>
      <c r="E189" s="17">
        <v>0.4</v>
      </c>
      <c r="F189" s="17">
        <v>10</v>
      </c>
      <c r="G189" s="17">
        <v>51.2</v>
      </c>
      <c r="H189" s="11" t="s">
        <v>16</v>
      </c>
      <c r="I189" s="15" t="s">
        <v>17</v>
      </c>
      <c r="J189" s="16">
        <v>30</v>
      </c>
      <c r="K189" s="17">
        <v>2</v>
      </c>
      <c r="L189" s="17">
        <v>0.4</v>
      </c>
      <c r="M189" s="17">
        <v>10</v>
      </c>
      <c r="N189" s="17">
        <v>51.2</v>
      </c>
    </row>
    <row r="190" spans="1:14">
      <c r="A190" s="11" t="s">
        <v>16</v>
      </c>
      <c r="B190" s="15" t="s">
        <v>18</v>
      </c>
      <c r="C190" s="16">
        <v>30</v>
      </c>
      <c r="D190" s="17">
        <v>1.95</v>
      </c>
      <c r="E190" s="17">
        <v>0.3</v>
      </c>
      <c r="F190" s="17">
        <v>11.85</v>
      </c>
      <c r="G190" s="17">
        <v>58.65</v>
      </c>
      <c r="H190" s="11" t="s">
        <v>16</v>
      </c>
      <c r="I190" s="15" t="s">
        <v>18</v>
      </c>
      <c r="J190" s="16">
        <v>30</v>
      </c>
      <c r="K190" s="17">
        <v>1.95</v>
      </c>
      <c r="L190" s="17">
        <v>0.3</v>
      </c>
      <c r="M190" s="17">
        <v>11.85</v>
      </c>
      <c r="N190" s="17">
        <v>58.65</v>
      </c>
    </row>
    <row r="191" spans="1:14">
      <c r="A191" s="11"/>
      <c r="B191" s="12" t="s">
        <v>35</v>
      </c>
      <c r="C191" s="13">
        <f>SUM(C183:C190)</f>
        <v>780</v>
      </c>
      <c r="D191" s="14">
        <f>SUM(D183:D190)</f>
        <v>23.124999999999996</v>
      </c>
      <c r="E191" s="14">
        <f>SUM(E183:E190)</f>
        <v>27.48</v>
      </c>
      <c r="F191" s="14">
        <f>SUM(F183:F190)</f>
        <v>101.19499999999999</v>
      </c>
      <c r="G191" s="14">
        <f>SUM(G183:G190)</f>
        <v>743.4899999999999</v>
      </c>
      <c r="H191" s="11"/>
      <c r="I191" s="12" t="s">
        <v>35</v>
      </c>
      <c r="J191" s="13">
        <f>SUM(J183:J190)</f>
        <v>920</v>
      </c>
      <c r="K191" s="14">
        <f>SUM(K183:K190)</f>
        <v>28.318333333333332</v>
      </c>
      <c r="L191" s="14">
        <f>SUM(L183:L190)</f>
        <v>36.013333333333335</v>
      </c>
      <c r="M191" s="14">
        <f>SUM(M183:M190)</f>
        <v>116.43666666666664</v>
      </c>
      <c r="N191" s="14">
        <f>SUM(N183:N190)</f>
        <v>901.41333333333318</v>
      </c>
    </row>
    <row r="192" spans="1:14">
      <c r="A192" s="11"/>
      <c r="B192" s="12" t="s">
        <v>36</v>
      </c>
      <c r="C192" s="13">
        <f>C181+C191</f>
        <v>1430</v>
      </c>
      <c r="D192" s="14">
        <f>D181+D191</f>
        <v>37.034999999999997</v>
      </c>
      <c r="E192" s="14">
        <f>E181+E191</f>
        <v>39.768000000000001</v>
      </c>
      <c r="F192" s="14">
        <f>F181+F191</f>
        <v>185.16799999999998</v>
      </c>
      <c r="G192" s="14">
        <f>G181+G191</f>
        <v>1250.0899999999999</v>
      </c>
      <c r="H192" s="11"/>
      <c r="I192" s="12" t="s">
        <v>36</v>
      </c>
      <c r="J192" s="13">
        <f>J181+J191</f>
        <v>1620</v>
      </c>
      <c r="K192" s="14">
        <f>K181+K191</f>
        <v>44.37833333333333</v>
      </c>
      <c r="L192" s="14">
        <f>L181+L191</f>
        <v>51.126333333333335</v>
      </c>
      <c r="M192" s="14">
        <f>M181+M191</f>
        <v>208.98466666666664</v>
      </c>
      <c r="N192" s="14">
        <f>N181+N191</f>
        <v>1476.2383333333332</v>
      </c>
    </row>
    <row r="193" spans="1:14">
      <c r="A193" s="11"/>
      <c r="B193" s="12"/>
      <c r="C193" s="13"/>
      <c r="D193" s="27">
        <f>D192/77</f>
        <v>0.48097402597402594</v>
      </c>
      <c r="E193" s="27">
        <f>E192/79</f>
        <v>0.50339240506329119</v>
      </c>
      <c r="F193" s="27">
        <f>F192/335</f>
        <v>0.55274029850746265</v>
      </c>
      <c r="G193" s="27">
        <f>G192/2350</f>
        <v>0.53195319148936171</v>
      </c>
      <c r="H193" s="11"/>
      <c r="I193" s="12"/>
      <c r="J193" s="13"/>
      <c r="K193" s="27">
        <f>K192/90</f>
        <v>0.49309259259259258</v>
      </c>
      <c r="L193" s="27">
        <f>L192/92</f>
        <v>0.55572101449275368</v>
      </c>
      <c r="M193" s="27">
        <f>M192/383</f>
        <v>0.54565187119234115</v>
      </c>
      <c r="N193" s="27">
        <f>N192/2720</f>
        <v>0.54273468137254899</v>
      </c>
    </row>
    <row r="194" spans="1:14" s="10" customFormat="1">
      <c r="A194" s="6"/>
      <c r="B194" s="7" t="s">
        <v>129</v>
      </c>
      <c r="C194" s="8"/>
      <c r="D194" s="9"/>
      <c r="E194" s="9"/>
      <c r="F194" s="9"/>
      <c r="G194" s="9"/>
      <c r="H194" s="6"/>
      <c r="I194" s="7" t="s">
        <v>129</v>
      </c>
      <c r="J194" s="8"/>
      <c r="K194" s="9"/>
      <c r="L194" s="9"/>
      <c r="M194" s="9"/>
      <c r="N194" s="9"/>
    </row>
    <row r="195" spans="1:14">
      <c r="A195" s="29"/>
      <c r="B195" s="12" t="s">
        <v>11</v>
      </c>
      <c r="C195" s="29"/>
      <c r="D195" s="30"/>
      <c r="E195" s="31"/>
      <c r="F195" s="29"/>
      <c r="G195" s="29"/>
      <c r="H195" s="29"/>
      <c r="I195" s="12" t="s">
        <v>11</v>
      </c>
      <c r="J195" s="29"/>
      <c r="K195" s="30"/>
      <c r="L195" s="31"/>
      <c r="M195" s="29"/>
      <c r="N195" s="29"/>
    </row>
    <row r="196" spans="1:14">
      <c r="A196" s="11" t="s">
        <v>38</v>
      </c>
      <c r="B196" s="15" t="s">
        <v>39</v>
      </c>
      <c r="C196" s="16">
        <v>150</v>
      </c>
      <c r="D196" s="17">
        <v>3.2</v>
      </c>
      <c r="E196" s="17">
        <v>5.2</v>
      </c>
      <c r="F196" s="17">
        <v>19.8</v>
      </c>
      <c r="G196" s="17">
        <v>139.4</v>
      </c>
      <c r="H196" s="11" t="s">
        <v>38</v>
      </c>
      <c r="I196" s="15" t="s">
        <v>39</v>
      </c>
      <c r="J196" s="16">
        <v>200</v>
      </c>
      <c r="K196" s="17">
        <f t="shared" ref="K196:N197" si="23">$J196*D196/$C196</f>
        <v>4.2666666666666666</v>
      </c>
      <c r="L196" s="17">
        <f t="shared" si="23"/>
        <v>6.9333333333333336</v>
      </c>
      <c r="M196" s="17">
        <f t="shared" si="23"/>
        <v>26.4</v>
      </c>
      <c r="N196" s="17">
        <f t="shared" si="23"/>
        <v>185.86666666666667</v>
      </c>
    </row>
    <row r="197" spans="1:14">
      <c r="A197" s="11" t="s">
        <v>40</v>
      </c>
      <c r="B197" s="15" t="s">
        <v>41</v>
      </c>
      <c r="C197" s="16">
        <v>70</v>
      </c>
      <c r="D197" s="17">
        <v>13.44</v>
      </c>
      <c r="E197" s="17">
        <v>2.9866666666666668</v>
      </c>
      <c r="F197" s="17">
        <v>9.4266666666666659</v>
      </c>
      <c r="G197" s="17">
        <v>117.97333333333333</v>
      </c>
      <c r="H197" s="11" t="s">
        <v>40</v>
      </c>
      <c r="I197" s="15" t="s">
        <v>41</v>
      </c>
      <c r="J197" s="16">
        <v>70</v>
      </c>
      <c r="K197" s="17">
        <f t="shared" si="23"/>
        <v>13.44</v>
      </c>
      <c r="L197" s="17">
        <f t="shared" si="23"/>
        <v>2.9866666666666668</v>
      </c>
      <c r="M197" s="17">
        <f t="shared" si="23"/>
        <v>9.4266666666666659</v>
      </c>
      <c r="N197" s="17">
        <f t="shared" si="23"/>
        <v>117.97333333333333</v>
      </c>
    </row>
    <row r="198" spans="1:14">
      <c r="A198" s="18" t="s">
        <v>14</v>
      </c>
      <c r="B198" s="15" t="s">
        <v>15</v>
      </c>
      <c r="C198" s="16">
        <v>200</v>
      </c>
      <c r="D198" s="17">
        <v>3.9</v>
      </c>
      <c r="E198" s="17">
        <v>2.9</v>
      </c>
      <c r="F198" s="17">
        <v>11.2</v>
      </c>
      <c r="G198" s="17">
        <v>86</v>
      </c>
      <c r="H198" s="18" t="s">
        <v>14</v>
      </c>
      <c r="I198" s="15" t="s">
        <v>15</v>
      </c>
      <c r="J198" s="16">
        <v>200</v>
      </c>
      <c r="K198" s="17">
        <v>3.9</v>
      </c>
      <c r="L198" s="17">
        <v>2.9</v>
      </c>
      <c r="M198" s="17">
        <v>11.2</v>
      </c>
      <c r="N198" s="17">
        <v>86</v>
      </c>
    </row>
    <row r="199" spans="1:14">
      <c r="A199" s="11" t="s">
        <v>16</v>
      </c>
      <c r="B199" s="15" t="s">
        <v>18</v>
      </c>
      <c r="C199" s="16">
        <v>25</v>
      </c>
      <c r="D199" s="17">
        <v>1.625</v>
      </c>
      <c r="E199" s="17">
        <v>0.25</v>
      </c>
      <c r="F199" s="17">
        <v>9.875</v>
      </c>
      <c r="G199" s="17">
        <v>48.875</v>
      </c>
      <c r="H199" s="11" t="s">
        <v>16</v>
      </c>
      <c r="I199" s="15" t="s">
        <v>18</v>
      </c>
      <c r="J199" s="16">
        <v>25</v>
      </c>
      <c r="K199" s="17">
        <v>1.625</v>
      </c>
      <c r="L199" s="17">
        <v>0.25</v>
      </c>
      <c r="M199" s="17">
        <v>9.875</v>
      </c>
      <c r="N199" s="17">
        <v>48.875</v>
      </c>
    </row>
    <row r="200" spans="1:14">
      <c r="A200" s="11" t="s">
        <v>16</v>
      </c>
      <c r="B200" s="15" t="s">
        <v>17</v>
      </c>
      <c r="C200" s="16">
        <v>45</v>
      </c>
      <c r="D200" s="17">
        <v>3.4</v>
      </c>
      <c r="E200" s="17">
        <v>0.4</v>
      </c>
      <c r="F200" s="17">
        <v>22.1</v>
      </c>
      <c r="G200" s="17">
        <v>105.5</v>
      </c>
      <c r="H200" s="11" t="s">
        <v>16</v>
      </c>
      <c r="I200" s="15" t="s">
        <v>17</v>
      </c>
      <c r="J200" s="16">
        <v>45</v>
      </c>
      <c r="K200" s="17">
        <v>3.4</v>
      </c>
      <c r="L200" s="17">
        <v>0.4</v>
      </c>
      <c r="M200" s="17">
        <v>22.1</v>
      </c>
      <c r="N200" s="17">
        <v>105.5</v>
      </c>
    </row>
    <row r="201" spans="1:14">
      <c r="A201" s="11" t="s">
        <v>16</v>
      </c>
      <c r="B201" s="15" t="s">
        <v>19</v>
      </c>
      <c r="C201" s="16">
        <v>10</v>
      </c>
      <c r="D201" s="17">
        <v>0.06</v>
      </c>
      <c r="E201" s="17">
        <v>8.25</v>
      </c>
      <c r="F201" s="17">
        <v>0.09</v>
      </c>
      <c r="G201" s="17">
        <v>75</v>
      </c>
      <c r="H201" s="11" t="s">
        <v>16</v>
      </c>
      <c r="I201" s="15" t="s">
        <v>19</v>
      </c>
      <c r="J201" s="16">
        <v>10</v>
      </c>
      <c r="K201" s="17">
        <v>0.06</v>
      </c>
      <c r="L201" s="17">
        <v>8.25</v>
      </c>
      <c r="M201" s="17">
        <v>0.09</v>
      </c>
      <c r="N201" s="17">
        <v>75</v>
      </c>
    </row>
    <row r="202" spans="1:14">
      <c r="A202" s="11"/>
      <c r="B202" s="12" t="s">
        <v>21</v>
      </c>
      <c r="C202" s="13">
        <f>SUM(C196:C201)</f>
        <v>500</v>
      </c>
      <c r="D202" s="14">
        <f t="shared" ref="D202:G202" si="24">SUM(D196:D201)</f>
        <v>25.624999999999996</v>
      </c>
      <c r="E202" s="14">
        <f t="shared" si="24"/>
        <v>19.986666666666668</v>
      </c>
      <c r="F202" s="14">
        <f t="shared" si="24"/>
        <v>72.491666666666674</v>
      </c>
      <c r="G202" s="14">
        <f t="shared" si="24"/>
        <v>572.74833333333333</v>
      </c>
      <c r="H202" s="11"/>
      <c r="I202" s="12" t="s">
        <v>21</v>
      </c>
      <c r="J202" s="13">
        <f>SUM(J196:J201)</f>
        <v>550</v>
      </c>
      <c r="K202" s="14">
        <f t="shared" ref="K202:N202" si="25">SUM(K196:K201)</f>
        <v>26.691666666666663</v>
      </c>
      <c r="L202" s="14">
        <f t="shared" si="25"/>
        <v>21.72</v>
      </c>
      <c r="M202" s="14">
        <f t="shared" si="25"/>
        <v>79.091666666666669</v>
      </c>
      <c r="N202" s="14">
        <f t="shared" si="25"/>
        <v>619.21500000000003</v>
      </c>
    </row>
    <row r="203" spans="1:14">
      <c r="A203" s="21"/>
      <c r="B203" s="12" t="s">
        <v>22</v>
      </c>
      <c r="C203" s="21"/>
      <c r="D203" s="28"/>
      <c r="E203" s="32"/>
      <c r="F203" s="21"/>
      <c r="G203" s="21"/>
      <c r="H203" s="21"/>
      <c r="I203" s="12" t="s">
        <v>22</v>
      </c>
      <c r="J203" s="21"/>
      <c r="K203" s="28"/>
      <c r="L203" s="32"/>
      <c r="M203" s="21"/>
      <c r="N203" s="21"/>
    </row>
    <row r="204" spans="1:14">
      <c r="A204" s="11" t="s">
        <v>44</v>
      </c>
      <c r="B204" s="15" t="s">
        <v>45</v>
      </c>
      <c r="C204" s="16">
        <v>60</v>
      </c>
      <c r="D204" s="17">
        <v>1.7</v>
      </c>
      <c r="E204" s="17">
        <v>0.1</v>
      </c>
      <c r="F204" s="17">
        <v>3.5</v>
      </c>
      <c r="G204" s="17">
        <v>22.1</v>
      </c>
      <c r="H204" s="11" t="s">
        <v>44</v>
      </c>
      <c r="I204" s="15" t="s">
        <v>45</v>
      </c>
      <c r="J204" s="16">
        <v>100</v>
      </c>
      <c r="K204" s="17">
        <f t="shared" ref="K204:N207" si="26">$J204*D204/$C204</f>
        <v>2.8333333333333335</v>
      </c>
      <c r="L204" s="17">
        <f t="shared" si="26"/>
        <v>0.16666666666666666</v>
      </c>
      <c r="M204" s="17">
        <f t="shared" si="26"/>
        <v>5.833333333333333</v>
      </c>
      <c r="N204" s="17">
        <f t="shared" si="26"/>
        <v>36.833333333333336</v>
      </c>
    </row>
    <row r="205" spans="1:14">
      <c r="A205" s="11" t="s">
        <v>130</v>
      </c>
      <c r="B205" s="15" t="s">
        <v>131</v>
      </c>
      <c r="C205" s="16">
        <v>200</v>
      </c>
      <c r="D205" s="17">
        <v>1.7</v>
      </c>
      <c r="E205" s="17">
        <v>4.26</v>
      </c>
      <c r="F205" s="17">
        <v>9.68</v>
      </c>
      <c r="G205" s="17">
        <v>90.24</v>
      </c>
      <c r="H205" s="11" t="s">
        <v>130</v>
      </c>
      <c r="I205" s="15" t="s">
        <v>131</v>
      </c>
      <c r="J205" s="16">
        <v>250</v>
      </c>
      <c r="K205" s="17">
        <f t="shared" si="26"/>
        <v>2.125</v>
      </c>
      <c r="L205" s="17">
        <f t="shared" si="26"/>
        <v>5.3250000000000002</v>
      </c>
      <c r="M205" s="17">
        <f t="shared" si="26"/>
        <v>12.1</v>
      </c>
      <c r="N205" s="17">
        <f t="shared" si="26"/>
        <v>112.8</v>
      </c>
    </row>
    <row r="206" spans="1:14">
      <c r="A206" s="11" t="s">
        <v>132</v>
      </c>
      <c r="B206" s="15" t="s">
        <v>133</v>
      </c>
      <c r="C206" s="16">
        <v>90</v>
      </c>
      <c r="D206" s="17">
        <v>15.1875</v>
      </c>
      <c r="E206" s="17">
        <v>14.737500000000001</v>
      </c>
      <c r="F206" s="17">
        <v>3.6</v>
      </c>
      <c r="G206" s="17">
        <v>208.8</v>
      </c>
      <c r="H206" s="11" t="s">
        <v>132</v>
      </c>
      <c r="I206" s="15" t="s">
        <v>133</v>
      </c>
      <c r="J206" s="16">
        <v>100</v>
      </c>
      <c r="K206" s="17">
        <f t="shared" si="26"/>
        <v>16.875</v>
      </c>
      <c r="L206" s="17">
        <f t="shared" si="26"/>
        <v>16.375</v>
      </c>
      <c r="M206" s="17">
        <f t="shared" si="26"/>
        <v>4</v>
      </c>
      <c r="N206" s="17">
        <f t="shared" si="26"/>
        <v>232</v>
      </c>
    </row>
    <row r="207" spans="1:14">
      <c r="A207" s="11" t="s">
        <v>76</v>
      </c>
      <c r="B207" s="15" t="s">
        <v>77</v>
      </c>
      <c r="C207" s="16">
        <v>150</v>
      </c>
      <c r="D207" s="17">
        <v>8.1999999999999993</v>
      </c>
      <c r="E207" s="17">
        <v>6.3</v>
      </c>
      <c r="F207" s="17">
        <v>35.9</v>
      </c>
      <c r="G207" s="17">
        <v>233.7</v>
      </c>
      <c r="H207" s="11" t="s">
        <v>76</v>
      </c>
      <c r="I207" s="15" t="s">
        <v>77</v>
      </c>
      <c r="J207" s="16">
        <v>180</v>
      </c>
      <c r="K207" s="17">
        <f t="shared" si="26"/>
        <v>9.8399999999999981</v>
      </c>
      <c r="L207" s="17">
        <f t="shared" si="26"/>
        <v>7.56</v>
      </c>
      <c r="M207" s="17">
        <f t="shared" si="26"/>
        <v>43.08</v>
      </c>
      <c r="N207" s="17">
        <f t="shared" si="26"/>
        <v>280.44</v>
      </c>
    </row>
    <row r="208" spans="1:14">
      <c r="A208" s="11" t="s">
        <v>54</v>
      </c>
      <c r="B208" s="15" t="s">
        <v>55</v>
      </c>
      <c r="C208" s="16">
        <v>200</v>
      </c>
      <c r="D208" s="17">
        <v>1</v>
      </c>
      <c r="E208" s="17">
        <v>0.1</v>
      </c>
      <c r="F208" s="17">
        <v>15.7</v>
      </c>
      <c r="G208" s="17">
        <v>66.900000000000006</v>
      </c>
      <c r="H208" s="11" t="s">
        <v>54</v>
      </c>
      <c r="I208" s="15" t="s">
        <v>55</v>
      </c>
      <c r="J208" s="16">
        <v>200</v>
      </c>
      <c r="K208" s="17">
        <v>1</v>
      </c>
      <c r="L208" s="17">
        <v>0.1</v>
      </c>
      <c r="M208" s="17">
        <v>15.7</v>
      </c>
      <c r="N208" s="17">
        <v>66.900000000000006</v>
      </c>
    </row>
    <row r="209" spans="1:14">
      <c r="A209" s="11" t="s">
        <v>16</v>
      </c>
      <c r="B209" s="15" t="s">
        <v>17</v>
      </c>
      <c r="C209" s="16">
        <v>30</v>
      </c>
      <c r="D209" s="17">
        <v>2</v>
      </c>
      <c r="E209" s="17">
        <v>0.4</v>
      </c>
      <c r="F209" s="17">
        <v>10</v>
      </c>
      <c r="G209" s="17">
        <v>51.2</v>
      </c>
      <c r="H209" s="11" t="s">
        <v>16</v>
      </c>
      <c r="I209" s="15" t="s">
        <v>17</v>
      </c>
      <c r="J209" s="16">
        <v>30</v>
      </c>
      <c r="K209" s="17">
        <v>2</v>
      </c>
      <c r="L209" s="17">
        <v>0.4</v>
      </c>
      <c r="M209" s="17">
        <v>10</v>
      </c>
      <c r="N209" s="17">
        <v>51.2</v>
      </c>
    </row>
    <row r="210" spans="1:14">
      <c r="A210" s="11" t="s">
        <v>16</v>
      </c>
      <c r="B210" s="15" t="s">
        <v>18</v>
      </c>
      <c r="C210" s="16">
        <v>30</v>
      </c>
      <c r="D210" s="17">
        <v>1.95</v>
      </c>
      <c r="E210" s="17">
        <v>0.3</v>
      </c>
      <c r="F210" s="17">
        <v>11.85</v>
      </c>
      <c r="G210" s="17">
        <v>58.65</v>
      </c>
      <c r="H210" s="11" t="s">
        <v>16</v>
      </c>
      <c r="I210" s="15" t="s">
        <v>18</v>
      </c>
      <c r="J210" s="16">
        <v>30</v>
      </c>
      <c r="K210" s="17">
        <v>1.95</v>
      </c>
      <c r="L210" s="17">
        <v>0.3</v>
      </c>
      <c r="M210" s="17">
        <v>11.85</v>
      </c>
      <c r="N210" s="17">
        <v>58.65</v>
      </c>
    </row>
    <row r="211" spans="1:14">
      <c r="A211" s="11"/>
      <c r="B211" s="12" t="s">
        <v>35</v>
      </c>
      <c r="C211" s="13">
        <f>SUM(C204:C210)</f>
        <v>760</v>
      </c>
      <c r="D211" s="14">
        <f t="shared" ref="D211:G211" si="27">SUM(D204:D210)</f>
        <v>31.737499999999997</v>
      </c>
      <c r="E211" s="14">
        <f t="shared" si="27"/>
        <v>26.197500000000002</v>
      </c>
      <c r="F211" s="14">
        <f t="shared" si="27"/>
        <v>90.22999999999999</v>
      </c>
      <c r="G211" s="14">
        <f t="shared" si="27"/>
        <v>731.58999999999992</v>
      </c>
      <c r="H211" s="11"/>
      <c r="I211" s="12" t="s">
        <v>35</v>
      </c>
      <c r="J211" s="13">
        <f>SUM(J204:J210)</f>
        <v>890</v>
      </c>
      <c r="K211" s="14">
        <f t="shared" ref="K211:N211" si="28">SUM(K204:K210)</f>
        <v>36.623333333333335</v>
      </c>
      <c r="L211" s="14">
        <f t="shared" si="28"/>
        <v>30.226666666666667</v>
      </c>
      <c r="M211" s="14">
        <f t="shared" si="28"/>
        <v>102.56333333333333</v>
      </c>
      <c r="N211" s="14">
        <f t="shared" si="28"/>
        <v>838.82333333333327</v>
      </c>
    </row>
    <row r="212" spans="1:14">
      <c r="A212" s="11"/>
      <c r="B212" s="12" t="s">
        <v>36</v>
      </c>
      <c r="C212" s="13">
        <f>C202+C211</f>
        <v>1260</v>
      </c>
      <c r="D212" s="14">
        <f>D202+D211</f>
        <v>57.362499999999997</v>
      </c>
      <c r="E212" s="14">
        <f t="shared" ref="E212:G212" si="29">E202+E211</f>
        <v>46.18416666666667</v>
      </c>
      <c r="F212" s="14">
        <f t="shared" si="29"/>
        <v>162.72166666666666</v>
      </c>
      <c r="G212" s="14">
        <f t="shared" si="29"/>
        <v>1304.3383333333331</v>
      </c>
      <c r="H212" s="11"/>
      <c r="I212" s="12" t="s">
        <v>36</v>
      </c>
      <c r="J212" s="13">
        <f>J202+J211</f>
        <v>1440</v>
      </c>
      <c r="K212" s="14">
        <f>K202+K211</f>
        <v>63.314999999999998</v>
      </c>
      <c r="L212" s="14">
        <f t="shared" ref="L212:N212" si="30">L202+L211</f>
        <v>51.946666666666665</v>
      </c>
      <c r="M212" s="14">
        <f t="shared" si="30"/>
        <v>181.655</v>
      </c>
      <c r="N212" s="14">
        <f t="shared" si="30"/>
        <v>1458.0383333333334</v>
      </c>
    </row>
    <row r="213" spans="1:14">
      <c r="A213" s="11"/>
      <c r="B213" s="12"/>
      <c r="C213" s="13"/>
      <c r="D213" s="27">
        <f>D212/77</f>
        <v>0.74496753246753245</v>
      </c>
      <c r="E213" s="27">
        <f>E212/79</f>
        <v>0.5846097046413502</v>
      </c>
      <c r="F213" s="27">
        <f>F212/335</f>
        <v>0.48573631840796017</v>
      </c>
      <c r="G213" s="27">
        <f>G212/2350</f>
        <v>0.55503758865248221</v>
      </c>
      <c r="H213" s="11"/>
      <c r="I213" s="12"/>
      <c r="J213" s="13"/>
      <c r="K213" s="27">
        <f>K212/90</f>
        <v>0.70350000000000001</v>
      </c>
      <c r="L213" s="27">
        <f>L212/92</f>
        <v>0.56463768115942026</v>
      </c>
      <c r="M213" s="27">
        <f>M212/383</f>
        <v>0.47429503916449084</v>
      </c>
      <c r="N213" s="27">
        <f>N212/2720</f>
        <v>0.53604350490196084</v>
      </c>
    </row>
    <row r="214" spans="1:14" s="10" customFormat="1">
      <c r="A214" s="6"/>
      <c r="B214" s="7" t="s">
        <v>134</v>
      </c>
      <c r="C214" s="8"/>
      <c r="D214" s="9"/>
      <c r="E214" s="9"/>
      <c r="F214" s="9"/>
      <c r="G214" s="9"/>
      <c r="H214" s="6"/>
      <c r="I214" s="7" t="s">
        <v>134</v>
      </c>
      <c r="J214" s="8"/>
      <c r="K214" s="9"/>
      <c r="L214" s="9"/>
      <c r="M214" s="9"/>
      <c r="N214" s="9"/>
    </row>
    <row r="215" spans="1:14">
      <c r="A215" s="11"/>
      <c r="B215" s="12" t="s">
        <v>11</v>
      </c>
      <c r="C215" s="13"/>
      <c r="D215" s="14"/>
      <c r="E215" s="14"/>
      <c r="F215" s="14"/>
      <c r="G215" s="14"/>
      <c r="H215" s="11"/>
      <c r="I215" s="12" t="s">
        <v>11</v>
      </c>
      <c r="J215" s="13"/>
      <c r="K215" s="14"/>
      <c r="L215" s="14"/>
      <c r="M215" s="14"/>
      <c r="N215" s="14"/>
    </row>
    <row r="216" spans="1:14">
      <c r="A216" s="11" t="s">
        <v>48</v>
      </c>
      <c r="B216" s="15" t="s">
        <v>49</v>
      </c>
      <c r="C216" s="16">
        <v>150</v>
      </c>
      <c r="D216" s="17">
        <v>3.7</v>
      </c>
      <c r="E216" s="17">
        <v>4.8</v>
      </c>
      <c r="F216" s="17">
        <v>36.5</v>
      </c>
      <c r="G216" s="17">
        <v>203.5</v>
      </c>
      <c r="H216" s="11" t="s">
        <v>48</v>
      </c>
      <c r="I216" s="15" t="s">
        <v>49</v>
      </c>
      <c r="J216" s="16">
        <v>180</v>
      </c>
      <c r="K216" s="17">
        <f>$J216*D216/$C216</f>
        <v>4.4400000000000004</v>
      </c>
      <c r="L216" s="17">
        <f>$J216*E216/$C216</f>
        <v>5.76</v>
      </c>
      <c r="M216" s="17">
        <f>$J216*F216/$C216</f>
        <v>43.8</v>
      </c>
      <c r="N216" s="17">
        <f>$J216*G216/$C216</f>
        <v>244.2</v>
      </c>
    </row>
    <row r="217" spans="1:14" s="26" customFormat="1">
      <c r="A217" s="22" t="s">
        <v>40</v>
      </c>
      <c r="B217" s="23" t="s">
        <v>135</v>
      </c>
      <c r="C217" s="24">
        <v>60</v>
      </c>
      <c r="D217" s="25">
        <v>10.96</v>
      </c>
      <c r="E217" s="25">
        <v>10.48</v>
      </c>
      <c r="F217" s="25">
        <v>9.92</v>
      </c>
      <c r="G217" s="25">
        <v>177.04</v>
      </c>
      <c r="H217" s="22" t="s">
        <v>40</v>
      </c>
      <c r="I217" s="23" t="s">
        <v>135</v>
      </c>
      <c r="J217" s="16">
        <v>70</v>
      </c>
      <c r="K217" s="17">
        <v>12.79</v>
      </c>
      <c r="L217" s="17">
        <v>12.21</v>
      </c>
      <c r="M217" s="17">
        <v>11.57</v>
      </c>
      <c r="N217" s="17">
        <v>206.56</v>
      </c>
    </row>
    <row r="218" spans="1:14">
      <c r="A218" s="11" t="s">
        <v>30</v>
      </c>
      <c r="B218" s="15" t="s">
        <v>31</v>
      </c>
      <c r="C218" s="16">
        <v>50</v>
      </c>
      <c r="D218" s="17">
        <v>0.59499999999999997</v>
      </c>
      <c r="E218" s="17">
        <v>2.06</v>
      </c>
      <c r="F218" s="17">
        <v>3.7250000000000001</v>
      </c>
      <c r="G218" s="17">
        <v>35.799999999999997</v>
      </c>
      <c r="H218" s="11" t="s">
        <v>30</v>
      </c>
      <c r="I218" s="15" t="s">
        <v>31</v>
      </c>
      <c r="J218" s="16">
        <v>50</v>
      </c>
      <c r="K218" s="17">
        <v>0.59499999999999997</v>
      </c>
      <c r="L218" s="17">
        <v>2.06</v>
      </c>
      <c r="M218" s="17">
        <v>3.7250000000000001</v>
      </c>
      <c r="N218" s="17">
        <v>35.799999999999997</v>
      </c>
    </row>
    <row r="219" spans="1:14">
      <c r="A219" s="11" t="s">
        <v>85</v>
      </c>
      <c r="B219" s="15" t="s">
        <v>116</v>
      </c>
      <c r="C219" s="16">
        <v>200</v>
      </c>
      <c r="D219" s="17">
        <v>0.3</v>
      </c>
      <c r="E219" s="17">
        <v>0.1</v>
      </c>
      <c r="F219" s="17">
        <v>7.1</v>
      </c>
      <c r="G219" s="17">
        <v>30</v>
      </c>
      <c r="H219" s="11" t="s">
        <v>85</v>
      </c>
      <c r="I219" s="15" t="s">
        <v>116</v>
      </c>
      <c r="J219" s="16">
        <v>200</v>
      </c>
      <c r="K219" s="17">
        <v>0.3</v>
      </c>
      <c r="L219" s="17">
        <v>0.1</v>
      </c>
      <c r="M219" s="17">
        <v>7.1</v>
      </c>
      <c r="N219" s="17">
        <v>30</v>
      </c>
    </row>
    <row r="220" spans="1:14">
      <c r="A220" s="11" t="s">
        <v>16</v>
      </c>
      <c r="B220" s="15" t="s">
        <v>17</v>
      </c>
      <c r="C220" s="16">
        <v>30</v>
      </c>
      <c r="D220" s="17">
        <v>2.2999999999999998</v>
      </c>
      <c r="E220" s="17">
        <v>0.2</v>
      </c>
      <c r="F220" s="17">
        <v>14.8</v>
      </c>
      <c r="G220" s="17">
        <v>70.3</v>
      </c>
      <c r="H220" s="11" t="s">
        <v>16</v>
      </c>
      <c r="I220" s="15" t="s">
        <v>17</v>
      </c>
      <c r="J220" s="16">
        <v>30</v>
      </c>
      <c r="K220" s="17">
        <v>2.2999999999999998</v>
      </c>
      <c r="L220" s="17">
        <v>0.2</v>
      </c>
      <c r="M220" s="17">
        <v>14.8</v>
      </c>
      <c r="N220" s="17">
        <v>70.3</v>
      </c>
    </row>
    <row r="221" spans="1:14">
      <c r="A221" s="11" t="s">
        <v>16</v>
      </c>
      <c r="B221" s="15" t="s">
        <v>18</v>
      </c>
      <c r="C221" s="16">
        <v>20</v>
      </c>
      <c r="D221" s="17">
        <v>1.3</v>
      </c>
      <c r="E221" s="17">
        <v>0.2</v>
      </c>
      <c r="F221" s="17">
        <v>7.9</v>
      </c>
      <c r="G221" s="17">
        <v>39.1</v>
      </c>
      <c r="H221" s="11" t="s">
        <v>16</v>
      </c>
      <c r="I221" s="15" t="s">
        <v>18</v>
      </c>
      <c r="J221" s="16">
        <v>20</v>
      </c>
      <c r="K221" s="17">
        <v>1.3</v>
      </c>
      <c r="L221" s="17">
        <v>0.2</v>
      </c>
      <c r="M221" s="17">
        <v>7.9</v>
      </c>
      <c r="N221" s="17">
        <v>39.1</v>
      </c>
    </row>
    <row r="222" spans="1:14">
      <c r="A222" s="11"/>
      <c r="B222" s="12" t="s">
        <v>21</v>
      </c>
      <c r="C222" s="13">
        <f>SUM(C216:C221)</f>
        <v>510</v>
      </c>
      <c r="D222" s="14">
        <f t="shared" ref="D222:G222" si="31">SUM(D216:D221)</f>
        <v>19.155000000000001</v>
      </c>
      <c r="E222" s="14">
        <f t="shared" si="31"/>
        <v>17.84</v>
      </c>
      <c r="F222" s="14">
        <f t="shared" si="31"/>
        <v>79.945000000000007</v>
      </c>
      <c r="G222" s="14">
        <f t="shared" si="31"/>
        <v>555.74</v>
      </c>
      <c r="H222" s="11"/>
      <c r="I222" s="12" t="s">
        <v>21</v>
      </c>
      <c r="J222" s="13">
        <f>SUM(J216:J221)</f>
        <v>550</v>
      </c>
      <c r="K222" s="14">
        <f t="shared" ref="K222:N222" si="32">SUM(K216:K221)</f>
        <v>21.725000000000001</v>
      </c>
      <c r="L222" s="14">
        <f t="shared" si="32"/>
        <v>20.529999999999998</v>
      </c>
      <c r="M222" s="14">
        <f t="shared" si="32"/>
        <v>88.894999999999996</v>
      </c>
      <c r="N222" s="14">
        <f t="shared" si="32"/>
        <v>625.95999999999992</v>
      </c>
    </row>
    <row r="223" spans="1:14">
      <c r="A223" s="11"/>
      <c r="B223" s="12" t="s">
        <v>22</v>
      </c>
      <c r="C223" s="13"/>
      <c r="D223" s="14"/>
      <c r="E223" s="14"/>
      <c r="F223" s="14"/>
      <c r="G223" s="14"/>
      <c r="H223" s="11"/>
      <c r="I223" s="12" t="s">
        <v>22</v>
      </c>
      <c r="J223" s="13"/>
      <c r="K223" s="14"/>
      <c r="L223" s="14"/>
      <c r="M223" s="14"/>
      <c r="N223" s="14"/>
    </row>
    <row r="224" spans="1:14">
      <c r="A224" s="11" t="s">
        <v>16</v>
      </c>
      <c r="B224" s="15" t="s">
        <v>60</v>
      </c>
      <c r="C224" s="16">
        <v>60</v>
      </c>
      <c r="D224" s="17">
        <v>0</v>
      </c>
      <c r="E224" s="17">
        <v>4.2</v>
      </c>
      <c r="F224" s="17">
        <v>4.2</v>
      </c>
      <c r="G224" s="17">
        <v>54</v>
      </c>
      <c r="H224" s="11" t="s">
        <v>16</v>
      </c>
      <c r="I224" s="15" t="s">
        <v>60</v>
      </c>
      <c r="J224" s="16">
        <v>100</v>
      </c>
      <c r="K224" s="17">
        <f t="shared" ref="K224:N227" si="33">$J224*D224/$C224</f>
        <v>0</v>
      </c>
      <c r="L224" s="17">
        <f t="shared" si="33"/>
        <v>7</v>
      </c>
      <c r="M224" s="17">
        <f t="shared" si="33"/>
        <v>7</v>
      </c>
      <c r="N224" s="17">
        <f t="shared" si="33"/>
        <v>90</v>
      </c>
    </row>
    <row r="225" spans="1:14">
      <c r="A225" s="11" t="s">
        <v>24</v>
      </c>
      <c r="B225" s="15" t="s">
        <v>25</v>
      </c>
      <c r="C225" s="16">
        <v>200</v>
      </c>
      <c r="D225" s="17">
        <v>4.24</v>
      </c>
      <c r="E225" s="17">
        <v>4.0200000000000005</v>
      </c>
      <c r="F225" s="17">
        <v>15.919999999999998</v>
      </c>
      <c r="G225" s="17">
        <v>116.8</v>
      </c>
      <c r="H225" s="11" t="s">
        <v>24</v>
      </c>
      <c r="I225" s="15" t="s">
        <v>25</v>
      </c>
      <c r="J225" s="16">
        <v>250</v>
      </c>
      <c r="K225" s="17">
        <f t="shared" si="33"/>
        <v>5.3</v>
      </c>
      <c r="L225" s="17">
        <f t="shared" si="33"/>
        <v>5.0250000000000004</v>
      </c>
      <c r="M225" s="17">
        <f t="shared" si="33"/>
        <v>19.899999999999999</v>
      </c>
      <c r="N225" s="17">
        <f t="shared" si="33"/>
        <v>146</v>
      </c>
    </row>
    <row r="226" spans="1:14">
      <c r="A226" s="11" t="s">
        <v>26</v>
      </c>
      <c r="B226" s="15" t="s">
        <v>27</v>
      </c>
      <c r="C226" s="16">
        <v>150</v>
      </c>
      <c r="D226" s="17">
        <v>5.3</v>
      </c>
      <c r="E226" s="17">
        <v>4.9000000000000004</v>
      </c>
      <c r="F226" s="17">
        <v>32.799999999999997</v>
      </c>
      <c r="G226" s="17">
        <v>196.8</v>
      </c>
      <c r="H226" s="11" t="s">
        <v>26</v>
      </c>
      <c r="I226" s="15" t="s">
        <v>27</v>
      </c>
      <c r="J226" s="16">
        <v>180</v>
      </c>
      <c r="K226" s="17">
        <f t="shared" si="33"/>
        <v>6.36</v>
      </c>
      <c r="L226" s="17">
        <f t="shared" si="33"/>
        <v>5.8800000000000008</v>
      </c>
      <c r="M226" s="17">
        <f t="shared" si="33"/>
        <v>39.359999999999992</v>
      </c>
      <c r="N226" s="17">
        <f t="shared" si="33"/>
        <v>236.16</v>
      </c>
    </row>
    <row r="227" spans="1:14">
      <c r="A227" s="11" t="s">
        <v>136</v>
      </c>
      <c r="B227" s="15" t="s">
        <v>137</v>
      </c>
      <c r="C227" s="16">
        <v>70</v>
      </c>
      <c r="D227" s="17">
        <v>13.44</v>
      </c>
      <c r="E227" s="17">
        <v>2.9866666666666668</v>
      </c>
      <c r="F227" s="17">
        <v>9.4266666666666659</v>
      </c>
      <c r="G227" s="17">
        <v>117.97333333333333</v>
      </c>
      <c r="H227" s="11" t="s">
        <v>136</v>
      </c>
      <c r="I227" s="15" t="s">
        <v>137</v>
      </c>
      <c r="J227" s="16">
        <v>80</v>
      </c>
      <c r="K227" s="17">
        <f t="shared" si="33"/>
        <v>15.360000000000001</v>
      </c>
      <c r="L227" s="17">
        <f t="shared" si="33"/>
        <v>3.4133333333333336</v>
      </c>
      <c r="M227" s="17">
        <f t="shared" si="33"/>
        <v>10.773333333333332</v>
      </c>
      <c r="N227" s="17">
        <f t="shared" si="33"/>
        <v>134.82666666666668</v>
      </c>
    </row>
    <row r="228" spans="1:14">
      <c r="A228" s="11" t="s">
        <v>138</v>
      </c>
      <c r="B228" s="15" t="s">
        <v>139</v>
      </c>
      <c r="C228" s="16">
        <v>20</v>
      </c>
      <c r="D228" s="17">
        <v>0.72</v>
      </c>
      <c r="E228" s="17">
        <v>1.48</v>
      </c>
      <c r="F228" s="17">
        <v>1.92</v>
      </c>
      <c r="G228" s="17">
        <v>23.84</v>
      </c>
      <c r="H228" s="11" t="s">
        <v>138</v>
      </c>
      <c r="I228" s="15" t="s">
        <v>139</v>
      </c>
      <c r="J228" s="16">
        <v>20</v>
      </c>
      <c r="K228" s="17">
        <v>0.54</v>
      </c>
      <c r="L228" s="17">
        <v>0.76</v>
      </c>
      <c r="M228" s="17">
        <v>0.88</v>
      </c>
      <c r="N228" s="17">
        <v>12.5</v>
      </c>
    </row>
    <row r="229" spans="1:14">
      <c r="A229" s="11" t="s">
        <v>65</v>
      </c>
      <c r="B229" s="15" t="s">
        <v>66</v>
      </c>
      <c r="C229" s="16">
        <v>200</v>
      </c>
      <c r="D229" s="17">
        <v>0.6</v>
      </c>
      <c r="E229" s="17">
        <v>0.2</v>
      </c>
      <c r="F229" s="17">
        <v>15.2</v>
      </c>
      <c r="G229" s="17">
        <v>65.3</v>
      </c>
      <c r="H229" s="11" t="s">
        <v>65</v>
      </c>
      <c r="I229" s="15" t="s">
        <v>66</v>
      </c>
      <c r="J229" s="16">
        <v>200</v>
      </c>
      <c r="K229" s="17">
        <v>0.6</v>
      </c>
      <c r="L229" s="17">
        <v>0.2</v>
      </c>
      <c r="M229" s="17">
        <v>15.2</v>
      </c>
      <c r="N229" s="17">
        <v>65.3</v>
      </c>
    </row>
    <row r="230" spans="1:14">
      <c r="A230" s="11" t="s">
        <v>16</v>
      </c>
      <c r="B230" s="15" t="s">
        <v>17</v>
      </c>
      <c r="C230" s="16">
        <v>30</v>
      </c>
      <c r="D230" s="17">
        <v>2.31</v>
      </c>
      <c r="E230" s="17">
        <v>0.28799999999999998</v>
      </c>
      <c r="F230" s="17">
        <v>14.372999999999999</v>
      </c>
      <c r="G230" s="17">
        <v>70.8</v>
      </c>
      <c r="H230" s="11" t="s">
        <v>16</v>
      </c>
      <c r="I230" s="15" t="s">
        <v>17</v>
      </c>
      <c r="J230" s="16">
        <v>30</v>
      </c>
      <c r="K230" s="17">
        <v>2.31</v>
      </c>
      <c r="L230" s="17">
        <v>0.28799999999999998</v>
      </c>
      <c r="M230" s="17">
        <v>14.372999999999999</v>
      </c>
      <c r="N230" s="17">
        <v>70.8</v>
      </c>
    </row>
    <row r="231" spans="1:14">
      <c r="A231" s="11" t="s">
        <v>16</v>
      </c>
      <c r="B231" s="15" t="s">
        <v>18</v>
      </c>
      <c r="C231" s="16">
        <v>30</v>
      </c>
      <c r="D231" s="17">
        <v>1.95</v>
      </c>
      <c r="E231" s="17">
        <v>0.3</v>
      </c>
      <c r="F231" s="17">
        <v>11.85</v>
      </c>
      <c r="G231" s="17">
        <v>58.65</v>
      </c>
      <c r="H231" s="11" t="s">
        <v>16</v>
      </c>
      <c r="I231" s="15" t="s">
        <v>18</v>
      </c>
      <c r="J231" s="16">
        <v>30</v>
      </c>
      <c r="K231" s="17">
        <v>1.95</v>
      </c>
      <c r="L231" s="17">
        <v>0.3</v>
      </c>
      <c r="M231" s="17">
        <v>11.85</v>
      </c>
      <c r="N231" s="17">
        <v>58.65</v>
      </c>
    </row>
    <row r="232" spans="1:14">
      <c r="A232" s="11"/>
      <c r="B232" s="12" t="s">
        <v>35</v>
      </c>
      <c r="C232" s="13">
        <f>SUM(C224:C231)</f>
        <v>760</v>
      </c>
      <c r="D232" s="14">
        <f>SUM(D224:D231)</f>
        <v>28.559999999999995</v>
      </c>
      <c r="E232" s="14">
        <f>SUM(E224:E231)</f>
        <v>18.37466666666667</v>
      </c>
      <c r="F232" s="14">
        <f>SUM(F224:F231)</f>
        <v>105.68966666666667</v>
      </c>
      <c r="G232" s="14">
        <f>SUM(G224:G231)</f>
        <v>704.1633333333333</v>
      </c>
      <c r="H232" s="11"/>
      <c r="I232" s="12" t="s">
        <v>35</v>
      </c>
      <c r="J232" s="13">
        <f>SUM(J224:J231)</f>
        <v>890</v>
      </c>
      <c r="K232" s="14">
        <f>SUM(K224:K231)</f>
        <v>32.42</v>
      </c>
      <c r="L232" s="14">
        <f>SUM(L224:L231)</f>
        <v>22.866333333333337</v>
      </c>
      <c r="M232" s="14">
        <f>SUM(M224:M231)</f>
        <v>119.33633333333331</v>
      </c>
      <c r="N232" s="14">
        <f>SUM(N224:N231)</f>
        <v>814.23666666666657</v>
      </c>
    </row>
    <row r="233" spans="1:14">
      <c r="A233" s="11"/>
      <c r="B233" s="12" t="s">
        <v>36</v>
      </c>
      <c r="C233" s="13">
        <f>C222+C232</f>
        <v>1270</v>
      </c>
      <c r="D233" s="14">
        <f>D222+D232</f>
        <v>47.714999999999996</v>
      </c>
      <c r="E233" s="14">
        <f>E222+E232</f>
        <v>36.214666666666673</v>
      </c>
      <c r="F233" s="14">
        <f>F222+F232</f>
        <v>185.63466666666667</v>
      </c>
      <c r="G233" s="14">
        <f>G222+G232</f>
        <v>1259.9033333333332</v>
      </c>
      <c r="H233" s="11"/>
      <c r="I233" s="12" t="s">
        <v>36</v>
      </c>
      <c r="J233" s="13">
        <f>J222+J232</f>
        <v>1440</v>
      </c>
      <c r="K233" s="14">
        <f>K222+K232</f>
        <v>54.145000000000003</v>
      </c>
      <c r="L233" s="14">
        <f>L222+L232</f>
        <v>43.396333333333331</v>
      </c>
      <c r="M233" s="14">
        <f>M222+M232</f>
        <v>208.23133333333331</v>
      </c>
      <c r="N233" s="14">
        <f>N222+N232</f>
        <v>1440.1966666666665</v>
      </c>
    </row>
    <row r="234" spans="1:14">
      <c r="A234" s="11"/>
      <c r="B234" s="12"/>
      <c r="C234" s="13"/>
      <c r="D234" s="27">
        <f>D233/77</f>
        <v>0.6196753246753246</v>
      </c>
      <c r="E234" s="27">
        <f>E233/79</f>
        <v>0.45841350210970472</v>
      </c>
      <c r="F234" s="27">
        <f>F233/335</f>
        <v>0.55413333333333337</v>
      </c>
      <c r="G234" s="27">
        <f>G233/2350</f>
        <v>0.5361290780141843</v>
      </c>
      <c r="H234" s="11"/>
      <c r="I234" s="12"/>
      <c r="J234" s="13"/>
      <c r="K234" s="27">
        <f>K233/90</f>
        <v>0.6016111111111111</v>
      </c>
      <c r="L234" s="27">
        <f>L233/92</f>
        <v>0.47169927536231882</v>
      </c>
      <c r="M234" s="27">
        <f>M233/383</f>
        <v>0.5436849434290687</v>
      </c>
      <c r="N234" s="27">
        <f>N233/2720</f>
        <v>0.5294840686274509</v>
      </c>
    </row>
    <row r="235" spans="1:14" s="10" customFormat="1" ht="15.75">
      <c r="A235" s="33"/>
      <c r="B235" s="7" t="s">
        <v>140</v>
      </c>
      <c r="C235" s="34"/>
      <c r="D235" s="35"/>
      <c r="E235" s="35"/>
      <c r="F235" s="35"/>
      <c r="G235" s="35"/>
      <c r="H235" s="33"/>
      <c r="I235" s="7" t="s">
        <v>140</v>
      </c>
      <c r="J235" s="34"/>
      <c r="K235" s="35"/>
      <c r="L235" s="35"/>
      <c r="M235" s="35"/>
      <c r="N235" s="35"/>
    </row>
    <row r="236" spans="1:14">
      <c r="A236" s="11"/>
      <c r="B236" s="12" t="s">
        <v>11</v>
      </c>
      <c r="C236" s="13"/>
      <c r="D236" s="14"/>
      <c r="E236" s="14"/>
      <c r="F236" s="14"/>
      <c r="G236" s="14"/>
      <c r="H236" s="11"/>
      <c r="I236" s="12" t="s">
        <v>11</v>
      </c>
      <c r="J236" s="13"/>
      <c r="K236" s="14"/>
      <c r="L236" s="14"/>
      <c r="M236" s="14"/>
      <c r="N236" s="14"/>
    </row>
    <row r="237" spans="1:14">
      <c r="A237" s="18" t="s">
        <v>141</v>
      </c>
      <c r="B237" s="15" t="s">
        <v>142</v>
      </c>
      <c r="C237" s="16">
        <v>150</v>
      </c>
      <c r="D237" s="17">
        <v>12.7</v>
      </c>
      <c r="E237" s="17">
        <v>18</v>
      </c>
      <c r="F237" s="17">
        <v>3.3</v>
      </c>
      <c r="G237" s="17">
        <v>225.5</v>
      </c>
      <c r="H237" s="18" t="s">
        <v>141</v>
      </c>
      <c r="I237" s="15" t="s">
        <v>142</v>
      </c>
      <c r="J237" s="16">
        <v>200</v>
      </c>
      <c r="K237" s="17">
        <f>$J237*D237/$C237</f>
        <v>16.933333333333334</v>
      </c>
      <c r="L237" s="17">
        <f>$J237*E237/$C237</f>
        <v>24</v>
      </c>
      <c r="M237" s="17">
        <f>$J237*F237/$C237</f>
        <v>4.4000000000000004</v>
      </c>
      <c r="N237" s="17">
        <f>$J237*G237/$C237</f>
        <v>300.66666666666669</v>
      </c>
    </row>
    <row r="238" spans="1:14">
      <c r="A238" s="11" t="s">
        <v>32</v>
      </c>
      <c r="B238" s="15" t="s">
        <v>33</v>
      </c>
      <c r="C238" s="16">
        <v>200</v>
      </c>
      <c r="D238" s="17">
        <v>0.4</v>
      </c>
      <c r="E238" s="17"/>
      <c r="F238" s="17">
        <v>19.8</v>
      </c>
      <c r="G238" s="17">
        <v>80.8</v>
      </c>
      <c r="H238" s="11" t="s">
        <v>32</v>
      </c>
      <c r="I238" s="15" t="s">
        <v>33</v>
      </c>
      <c r="J238" s="16">
        <v>200</v>
      </c>
      <c r="K238" s="17">
        <v>0.4</v>
      </c>
      <c r="L238" s="17"/>
      <c r="M238" s="17">
        <v>19.8</v>
      </c>
      <c r="N238" s="17">
        <v>80.8</v>
      </c>
    </row>
    <row r="239" spans="1:14">
      <c r="A239" s="11" t="s">
        <v>16</v>
      </c>
      <c r="B239" s="15" t="s">
        <v>17</v>
      </c>
      <c r="C239" s="16">
        <v>30</v>
      </c>
      <c r="D239" s="17">
        <v>2.31</v>
      </c>
      <c r="E239" s="17">
        <v>0.28799999999999998</v>
      </c>
      <c r="F239" s="17">
        <v>14.372999999999999</v>
      </c>
      <c r="G239" s="17">
        <v>70.8</v>
      </c>
      <c r="H239" s="11" t="s">
        <v>16</v>
      </c>
      <c r="I239" s="15" t="s">
        <v>17</v>
      </c>
      <c r="J239" s="16">
        <v>30</v>
      </c>
      <c r="K239" s="17">
        <v>2.31</v>
      </c>
      <c r="L239" s="17">
        <v>0.28799999999999998</v>
      </c>
      <c r="M239" s="17">
        <v>14.372999999999999</v>
      </c>
      <c r="N239" s="17">
        <v>70.8</v>
      </c>
    </row>
    <row r="240" spans="1:14">
      <c r="A240" s="11" t="s">
        <v>16</v>
      </c>
      <c r="B240" s="15" t="s">
        <v>18</v>
      </c>
      <c r="C240" s="19">
        <v>20</v>
      </c>
      <c r="D240" s="20">
        <v>1.3</v>
      </c>
      <c r="E240" s="20">
        <v>0.2</v>
      </c>
      <c r="F240" s="20">
        <v>7.9</v>
      </c>
      <c r="G240" s="20">
        <v>39.1</v>
      </c>
      <c r="H240" s="11" t="s">
        <v>16</v>
      </c>
      <c r="I240" s="15" t="s">
        <v>18</v>
      </c>
      <c r="J240" s="19">
        <v>20</v>
      </c>
      <c r="K240" s="20">
        <v>1.3</v>
      </c>
      <c r="L240" s="20">
        <v>0.2</v>
      </c>
      <c r="M240" s="20">
        <v>7.9</v>
      </c>
      <c r="N240" s="20">
        <v>39.1</v>
      </c>
    </row>
    <row r="241" spans="1:14">
      <c r="A241" s="11" t="s">
        <v>16</v>
      </c>
      <c r="B241" s="15" t="s">
        <v>20</v>
      </c>
      <c r="C241" s="16">
        <v>200</v>
      </c>
      <c r="D241" s="17">
        <v>0.78260869565217395</v>
      </c>
      <c r="E241" s="17">
        <v>0.78260869565217395</v>
      </c>
      <c r="F241" s="17">
        <v>19.565217391304348</v>
      </c>
      <c r="G241" s="17">
        <v>88.782608695652172</v>
      </c>
      <c r="H241" s="11" t="s">
        <v>16</v>
      </c>
      <c r="I241" s="15" t="s">
        <v>20</v>
      </c>
      <c r="J241" s="16">
        <v>200</v>
      </c>
      <c r="K241" s="17">
        <v>0.83333333333333337</v>
      </c>
      <c r="L241" s="17">
        <v>0.83333333333333337</v>
      </c>
      <c r="M241" s="17">
        <v>19.666666666666668</v>
      </c>
      <c r="N241" s="17">
        <v>88.833333333333329</v>
      </c>
    </row>
    <row r="242" spans="1:14">
      <c r="A242" s="11"/>
      <c r="B242" s="12" t="s">
        <v>21</v>
      </c>
      <c r="C242" s="13">
        <f>SUM(C237:C241)</f>
        <v>600</v>
      </c>
      <c r="D242" s="14">
        <f>SUM(D237:D241)</f>
        <v>17.492608695652176</v>
      </c>
      <c r="E242" s="14">
        <f>SUM(E237:E241)</f>
        <v>19.270608695652175</v>
      </c>
      <c r="F242" s="14">
        <f>SUM(F237:F241)</f>
        <v>64.938217391304349</v>
      </c>
      <c r="G242" s="14">
        <f>SUM(G237:G241)</f>
        <v>504.98260869565223</v>
      </c>
      <c r="H242" s="11"/>
      <c r="I242" s="12" t="s">
        <v>21</v>
      </c>
      <c r="J242" s="13">
        <f>SUM(J237:J241)</f>
        <v>650</v>
      </c>
      <c r="K242" s="14">
        <f>SUM(K237:K241)</f>
        <v>21.776666666666664</v>
      </c>
      <c r="L242" s="14">
        <f>SUM(L237:L241)</f>
        <v>25.321333333333332</v>
      </c>
      <c r="M242" s="14">
        <f>SUM(M237:M241)</f>
        <v>66.13966666666667</v>
      </c>
      <c r="N242" s="14">
        <f>SUM(N237:N241)</f>
        <v>580.20000000000005</v>
      </c>
    </row>
    <row r="243" spans="1:14">
      <c r="A243" s="11"/>
      <c r="B243" s="12" t="s">
        <v>22</v>
      </c>
      <c r="C243" s="13"/>
      <c r="D243" s="14"/>
      <c r="E243" s="14"/>
      <c r="F243" s="14"/>
      <c r="G243" s="14"/>
      <c r="H243" s="11"/>
      <c r="I243" s="12" t="s">
        <v>22</v>
      </c>
      <c r="J243" s="13"/>
      <c r="K243" s="14"/>
      <c r="L243" s="14"/>
      <c r="M243" s="14"/>
      <c r="N243" s="14"/>
    </row>
    <row r="244" spans="1:14">
      <c r="A244" s="22" t="s">
        <v>99</v>
      </c>
      <c r="B244" s="15" t="s">
        <v>100</v>
      </c>
      <c r="C244" s="16">
        <v>60</v>
      </c>
      <c r="D244" s="17">
        <v>1</v>
      </c>
      <c r="E244" s="17">
        <v>3.21</v>
      </c>
      <c r="F244" s="17">
        <v>5.2</v>
      </c>
      <c r="G244" s="17">
        <v>54.569999999999993</v>
      </c>
      <c r="H244" s="22" t="s">
        <v>99</v>
      </c>
      <c r="I244" s="15" t="s">
        <v>100</v>
      </c>
      <c r="J244" s="16">
        <v>100</v>
      </c>
      <c r="K244" s="17">
        <f t="shared" ref="K244:N247" si="34">$J244*D244/$C244</f>
        <v>1.6666666666666667</v>
      </c>
      <c r="L244" s="17">
        <f t="shared" si="34"/>
        <v>5.35</v>
      </c>
      <c r="M244" s="17">
        <f t="shared" si="34"/>
        <v>8.6666666666666661</v>
      </c>
      <c r="N244" s="17">
        <f t="shared" si="34"/>
        <v>90.949999999999989</v>
      </c>
    </row>
    <row r="245" spans="1:14">
      <c r="A245" s="11" t="s">
        <v>143</v>
      </c>
      <c r="B245" s="15" t="s">
        <v>62</v>
      </c>
      <c r="C245" s="16">
        <v>200</v>
      </c>
      <c r="D245" s="17">
        <v>1.7399999999999998</v>
      </c>
      <c r="E245" s="17">
        <v>5.04</v>
      </c>
      <c r="F245" s="17">
        <v>10.8</v>
      </c>
      <c r="G245" s="17">
        <v>95.5</v>
      </c>
      <c r="H245" s="11" t="s">
        <v>143</v>
      </c>
      <c r="I245" s="15" t="s">
        <v>62</v>
      </c>
      <c r="J245" s="16">
        <v>250</v>
      </c>
      <c r="K245" s="17">
        <f t="shared" si="34"/>
        <v>2.1749999999999998</v>
      </c>
      <c r="L245" s="17">
        <f t="shared" si="34"/>
        <v>6.3</v>
      </c>
      <c r="M245" s="17">
        <f t="shared" si="34"/>
        <v>13.5</v>
      </c>
      <c r="N245" s="17">
        <f t="shared" si="34"/>
        <v>119.375</v>
      </c>
    </row>
    <row r="246" spans="1:14">
      <c r="A246" s="11" t="s">
        <v>38</v>
      </c>
      <c r="B246" s="15" t="s">
        <v>39</v>
      </c>
      <c r="C246" s="16">
        <v>150</v>
      </c>
      <c r="D246" s="17">
        <v>3.2</v>
      </c>
      <c r="E246" s="17">
        <v>5.2</v>
      </c>
      <c r="F246" s="17">
        <v>19.8</v>
      </c>
      <c r="G246" s="17">
        <v>139.4</v>
      </c>
      <c r="H246" s="11" t="s">
        <v>38</v>
      </c>
      <c r="I246" s="15" t="s">
        <v>39</v>
      </c>
      <c r="J246" s="16">
        <v>180</v>
      </c>
      <c r="K246" s="17">
        <f t="shared" si="34"/>
        <v>3.84</v>
      </c>
      <c r="L246" s="17">
        <f t="shared" si="34"/>
        <v>6.24</v>
      </c>
      <c r="M246" s="17">
        <f t="shared" si="34"/>
        <v>23.76</v>
      </c>
      <c r="N246" s="17">
        <f t="shared" si="34"/>
        <v>167.28</v>
      </c>
    </row>
    <row r="247" spans="1:14">
      <c r="A247" s="11" t="s">
        <v>144</v>
      </c>
      <c r="B247" s="15" t="s">
        <v>145</v>
      </c>
      <c r="C247" s="16">
        <v>80</v>
      </c>
      <c r="D247" s="17">
        <v>14</v>
      </c>
      <c r="E247" s="17">
        <v>9.1999999999999993</v>
      </c>
      <c r="F247" s="17">
        <v>12.6</v>
      </c>
      <c r="G247" s="17">
        <v>187.4</v>
      </c>
      <c r="H247" s="11" t="s">
        <v>144</v>
      </c>
      <c r="I247" s="15" t="s">
        <v>145</v>
      </c>
      <c r="J247" s="16">
        <v>90</v>
      </c>
      <c r="K247" s="17">
        <f t="shared" si="34"/>
        <v>15.75</v>
      </c>
      <c r="L247" s="17">
        <f t="shared" si="34"/>
        <v>10.349999999999998</v>
      </c>
      <c r="M247" s="17">
        <f t="shared" si="34"/>
        <v>14.175000000000001</v>
      </c>
      <c r="N247" s="17">
        <f t="shared" si="34"/>
        <v>210.82499999999999</v>
      </c>
    </row>
    <row r="248" spans="1:14">
      <c r="A248" s="11" t="s">
        <v>42</v>
      </c>
      <c r="B248" s="15" t="s">
        <v>43</v>
      </c>
      <c r="C248" s="16">
        <v>200</v>
      </c>
      <c r="D248" s="17">
        <v>0.2</v>
      </c>
      <c r="E248" s="17">
        <v>0</v>
      </c>
      <c r="F248" s="17">
        <v>6.4</v>
      </c>
      <c r="G248" s="17">
        <v>26.8</v>
      </c>
      <c r="H248" s="11" t="s">
        <v>42</v>
      </c>
      <c r="I248" s="15" t="s">
        <v>43</v>
      </c>
      <c r="J248" s="16">
        <v>200</v>
      </c>
      <c r="K248" s="17">
        <v>0.2</v>
      </c>
      <c r="L248" s="17">
        <v>0</v>
      </c>
      <c r="M248" s="17">
        <v>6.4</v>
      </c>
      <c r="N248" s="17">
        <v>26.8</v>
      </c>
    </row>
    <row r="249" spans="1:14">
      <c r="A249" s="18" t="s">
        <v>16</v>
      </c>
      <c r="B249" s="15" t="s">
        <v>17</v>
      </c>
      <c r="C249" s="16">
        <v>30</v>
      </c>
      <c r="D249" s="17">
        <v>2.31</v>
      </c>
      <c r="E249" s="17">
        <v>0.28799999999999998</v>
      </c>
      <c r="F249" s="17">
        <v>14.372999999999999</v>
      </c>
      <c r="G249" s="17">
        <v>70.8</v>
      </c>
      <c r="H249" s="18" t="s">
        <v>16</v>
      </c>
      <c r="I249" s="15" t="s">
        <v>17</v>
      </c>
      <c r="J249" s="16">
        <v>30</v>
      </c>
      <c r="K249" s="17">
        <v>2.31</v>
      </c>
      <c r="L249" s="17">
        <v>0.28799999999999998</v>
      </c>
      <c r="M249" s="17">
        <v>14.372999999999999</v>
      </c>
      <c r="N249" s="17">
        <v>70.8</v>
      </c>
    </row>
    <row r="250" spans="1:14">
      <c r="A250" s="11" t="s">
        <v>16</v>
      </c>
      <c r="B250" s="15" t="s">
        <v>18</v>
      </c>
      <c r="C250" s="16">
        <v>60</v>
      </c>
      <c r="D250" s="17">
        <v>3.9</v>
      </c>
      <c r="E250" s="17">
        <v>0.6</v>
      </c>
      <c r="F250" s="17">
        <v>23.7</v>
      </c>
      <c r="G250" s="17">
        <v>117.3</v>
      </c>
      <c r="H250" s="11" t="s">
        <v>16</v>
      </c>
      <c r="I250" s="15" t="s">
        <v>18</v>
      </c>
      <c r="J250" s="16">
        <v>60</v>
      </c>
      <c r="K250" s="17">
        <v>3.9</v>
      </c>
      <c r="L250" s="17">
        <v>0.6</v>
      </c>
      <c r="M250" s="17">
        <v>23.7</v>
      </c>
      <c r="N250" s="17">
        <v>117.3</v>
      </c>
    </row>
    <row r="251" spans="1:14">
      <c r="A251" s="11"/>
      <c r="B251" s="12" t="s">
        <v>35</v>
      </c>
      <c r="C251" s="13">
        <f>SUM(C244:C250)</f>
        <v>780</v>
      </c>
      <c r="D251" s="14">
        <f>SUM(D244:D250)</f>
        <v>26.349999999999994</v>
      </c>
      <c r="E251" s="14">
        <f>SUM(E244:E250)</f>
        <v>23.538</v>
      </c>
      <c r="F251" s="14">
        <f>SUM(F244:F250)</f>
        <v>92.873000000000005</v>
      </c>
      <c r="G251" s="14">
        <f>SUM(G244:G250)</f>
        <v>691.77</v>
      </c>
      <c r="H251" s="11"/>
      <c r="I251" s="12" t="s">
        <v>35</v>
      </c>
      <c r="J251" s="13">
        <f>SUM(J244:J250)</f>
        <v>910</v>
      </c>
      <c r="K251" s="14">
        <f>SUM(K244:K250)</f>
        <v>29.841666666666661</v>
      </c>
      <c r="L251" s="14">
        <f>SUM(L244:L250)</f>
        <v>29.128</v>
      </c>
      <c r="M251" s="14">
        <f>SUM(M244:M250)</f>
        <v>104.57466666666667</v>
      </c>
      <c r="N251" s="14">
        <f>SUM(N244:N250)</f>
        <v>803.32999999999993</v>
      </c>
    </row>
    <row r="252" spans="1:14">
      <c r="A252" s="11"/>
      <c r="B252" s="12" t="s">
        <v>36</v>
      </c>
      <c r="C252" s="13">
        <f>C242+C251</f>
        <v>1380</v>
      </c>
      <c r="D252" s="14">
        <f>D242+D251</f>
        <v>43.842608695652174</v>
      </c>
      <c r="E252" s="14">
        <f>E242+E251</f>
        <v>42.808608695652175</v>
      </c>
      <c r="F252" s="14">
        <f>F242+F251</f>
        <v>157.81121739130435</v>
      </c>
      <c r="G252" s="14">
        <f>G242+G251</f>
        <v>1196.7526086956523</v>
      </c>
      <c r="H252" s="11"/>
      <c r="I252" s="12" t="s">
        <v>36</v>
      </c>
      <c r="J252" s="13">
        <f>J242+J251</f>
        <v>1560</v>
      </c>
      <c r="K252" s="14">
        <f>K242+K251</f>
        <v>51.618333333333325</v>
      </c>
      <c r="L252" s="14">
        <f>L242+L251</f>
        <v>54.449333333333328</v>
      </c>
      <c r="M252" s="14">
        <f>M242+M251</f>
        <v>170.71433333333334</v>
      </c>
      <c r="N252" s="14">
        <f>N242+N251</f>
        <v>1383.53</v>
      </c>
    </row>
    <row r="253" spans="1:14">
      <c r="A253" s="11"/>
      <c r="B253" s="12"/>
      <c r="C253" s="13"/>
      <c r="D253" s="27">
        <f>D252/77</f>
        <v>0.56938452851496335</v>
      </c>
      <c r="E253" s="27">
        <f>E252/79</f>
        <v>0.5418811227297744</v>
      </c>
      <c r="F253" s="27">
        <f>F252/335</f>
        <v>0.47107826086956522</v>
      </c>
      <c r="G253" s="27">
        <f>G252/2350</f>
        <v>0.5092564292321925</v>
      </c>
      <c r="H253" s="11"/>
      <c r="I253" s="12"/>
      <c r="J253" s="13"/>
      <c r="K253" s="27">
        <f>K252/90</f>
        <v>0.57353703703703696</v>
      </c>
      <c r="L253" s="27">
        <f>L252/92</f>
        <v>0.59184057971014492</v>
      </c>
      <c r="M253" s="27">
        <f>M252/383</f>
        <v>0.44572932985204528</v>
      </c>
      <c r="N253" s="27">
        <f>N252/2720</f>
        <v>0.50865073529411764</v>
      </c>
    </row>
    <row r="254" spans="1:14">
      <c r="A254" s="11"/>
      <c r="B254" s="12" t="s">
        <v>146</v>
      </c>
      <c r="C254" s="13"/>
      <c r="D254" s="14">
        <f>(D17+D39+D60++D81+D101+D120+D141+D162+D181+D202+D222+D242)/12</f>
        <v>20.08606884057971</v>
      </c>
      <c r="E254" s="14">
        <f>(E17+E39+E60++E81+E101+E120+E141+E162+E181+E202+E222+E242)/12</f>
        <v>17.326263285024158</v>
      </c>
      <c r="F254" s="14">
        <f>(F17+F39+F60++F81+F101+F120+F141+F162+F181+F202+F222+F242)/12</f>
        <v>72.755804347826086</v>
      </c>
      <c r="G254" s="14">
        <f>(G17+G39+G60++G81+G101+G120+G141+G162+G181+G202+G222+G242)/12</f>
        <v>528.59704106280185</v>
      </c>
      <c r="H254" s="11"/>
      <c r="I254" s="12" t="s">
        <v>146</v>
      </c>
      <c r="J254" s="14"/>
      <c r="K254" s="14">
        <f>(K17+K39+K60++K81+K101+K120+K141+K162+K181+K202+K222+K242)/12</f>
        <v>23.315495169082126</v>
      </c>
      <c r="L254" s="14">
        <f>(L17+L39+L60++L81+L101+L120+L141+L162+L181+L202+L222+L242)/12</f>
        <v>20.61985628019324</v>
      </c>
      <c r="M254" s="14">
        <f>(M17+M39+M60++M81+M101+M120+M141+M162+M181+M202+M222+M242)/12</f>
        <v>80.830351449275369</v>
      </c>
      <c r="N254" s="14">
        <f>(N17+N39+N60++N81+N101+N120+N141+N162+N181+N202+N222+N242)/12</f>
        <v>603.25466183574883</v>
      </c>
    </row>
    <row r="255" spans="1:14">
      <c r="A255" s="29"/>
      <c r="B255" s="12" t="s">
        <v>147</v>
      </c>
      <c r="C255" s="29"/>
      <c r="D255" s="14">
        <f>(D28+D49+D69+D90+D110+D130+D151+D171+D191+D211+D232+D251)/12</f>
        <v>27.486319444444444</v>
      </c>
      <c r="E255" s="14">
        <f>(E28+E49+E69+E90+E110+E130+E151+E171+E191+E211+E232+E251)/12</f>
        <v>22.374375000000001</v>
      </c>
      <c r="F255" s="14">
        <f>(F28+F49+F69+F90+F110+F130+F151+F171+F191+F211+F232+F251)/12</f>
        <v>103.76152777777776</v>
      </c>
      <c r="G255" s="14">
        <f>(G28+G49+G69+G90+G110+G130+G151+G171+G191+G211+G232+G251)/12</f>
        <v>728.11534722222211</v>
      </c>
      <c r="H255" s="29"/>
      <c r="I255" s="12" t="s">
        <v>147</v>
      </c>
      <c r="J255" s="14"/>
      <c r="K255" s="14">
        <f>(K28+K49+K69+K90+K110+K130+K151+K171+K191+K211+K232+K251)/12</f>
        <v>32.067824074074068</v>
      </c>
      <c r="L255" s="14">
        <f>(L28+L49+L69+L90+L110+L130+L151+L171+L191+L211+L232+L251)/12</f>
        <v>27.30462962962963</v>
      </c>
      <c r="M255" s="14">
        <f>(M28+M49+M69+M90+M110+M130+M151+M171+M191+M211+M232+M251)/12</f>
        <v>116.81634259259259</v>
      </c>
      <c r="N255" s="14">
        <f>(N28+N49+N69+N90+N110+N130+N151+N171+N191+N211+N232+N251)/12</f>
        <v>843.17842592592569</v>
      </c>
    </row>
  </sheetData>
  <mergeCells count="12">
    <mergeCell ref="E1:G1"/>
    <mergeCell ref="L1:N1"/>
    <mergeCell ref="E2:G2"/>
    <mergeCell ref="L2:N2"/>
    <mergeCell ref="E3:G3"/>
    <mergeCell ref="L3:N3"/>
    <mergeCell ref="E4:G4"/>
    <mergeCell ref="L4:N4"/>
    <mergeCell ref="A5:G5"/>
    <mergeCell ref="H5:N5"/>
    <mergeCell ref="A6:G6"/>
    <mergeCell ref="H6:N6"/>
  </mergeCells>
  <pageMargins left="0.56000000000000005" right="0.3" top="0.45" bottom="0.23" header="0.31496062992125984" footer="0.31496062992125984"/>
  <pageSetup paperSize="9" scale="75" orientation="portrait" r:id="rId1"/>
  <rowBreaks count="3" manualBreakCount="3">
    <brk id="71" max="16383" man="1"/>
    <brk id="132" max="16383" man="1"/>
    <brk id="193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Зам по АХР</cp:lastModifiedBy>
  <cp:lastPrinted>2023-03-03T08:50:31Z</cp:lastPrinted>
  <dcterms:created xsi:type="dcterms:W3CDTF">2023-03-03T08:45:20Z</dcterms:created>
  <dcterms:modified xsi:type="dcterms:W3CDTF">2023-10-18T05:24:21Z</dcterms:modified>
</cp:coreProperties>
</file>